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714"/>
  <workbookPr defaultThemeVersion="166925"/>
  <mc:AlternateContent xmlns:mc="http://schemas.openxmlformats.org/markup-compatibility/2006">
    <mc:Choice Requires="x15">
      <x15ac:absPath xmlns:x15ac="http://schemas.microsoft.com/office/spreadsheetml/2010/11/ac" url="/Users/heathermelton/Desktop/2025 Grant Process/Application Materials/"/>
    </mc:Choice>
  </mc:AlternateContent>
  <xr:revisionPtr revIDLastSave="0" documentId="13_ncr:1_{C87FD742-47DF-0240-BA32-F5566F13C1E2}" xr6:coauthVersionLast="47" xr6:coauthVersionMax="47" xr10:uidLastSave="{00000000-0000-0000-0000-000000000000}"/>
  <bookViews>
    <workbookView xWindow="-3580" yWindow="-21100" windowWidth="38280" windowHeight="21020" xr2:uid="{7DE0F370-6590-E84C-960C-C681FDD26419}"/>
  </bookViews>
  <sheets>
    <sheet name="Staffing or Partial" sheetId="1" r:id="rId1"/>
    <sheet name="Technology or Multiple Parishes" sheetId="2" r:id="rId2"/>
    <sheet name="Construction or Over Cap"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48" i="3" l="1"/>
  <c r="E50" i="3"/>
  <c r="E49" i="3"/>
  <c r="E47" i="3"/>
  <c r="E44" i="3"/>
  <c r="C17" i="1"/>
  <c r="C16" i="1"/>
  <c r="D48" i="3"/>
  <c r="D47" i="3"/>
  <c r="D46" i="3"/>
  <c r="D49" i="3" s="1"/>
  <c r="D44" i="3"/>
  <c r="E46" i="3"/>
  <c r="E40" i="2"/>
  <c r="E39" i="2"/>
  <c r="E38" i="2"/>
  <c r="E31" i="2"/>
  <c r="E28" i="2"/>
  <c r="E27" i="2"/>
  <c r="E26" i="2"/>
  <c r="E25" i="2"/>
  <c r="E24" i="2"/>
  <c r="E23" i="2"/>
  <c r="E22" i="2"/>
  <c r="E21" i="2"/>
  <c r="E20" i="2"/>
  <c r="E19" i="2"/>
  <c r="E17" i="2"/>
  <c r="E16" i="2"/>
  <c r="E15" i="2"/>
  <c r="E32" i="2" s="1"/>
  <c r="E14" i="2"/>
  <c r="E13" i="2"/>
  <c r="E12" i="2"/>
  <c r="E11" i="2"/>
  <c r="E10" i="2"/>
  <c r="E9" i="2"/>
  <c r="E8" i="2"/>
  <c r="E7" i="2"/>
  <c r="E29" i="2" s="1"/>
  <c r="D50" i="3" l="1"/>
  <c r="E33" i="2"/>
  <c r="C18" i="1"/>
  <c r="E35" i="2"/>
</calcChain>
</file>

<file path=xl/sharedStrings.xml><?xml version="1.0" encoding="utf-8"?>
<sst xmlns="http://schemas.openxmlformats.org/spreadsheetml/2006/main" count="305" uniqueCount="204">
  <si>
    <t>Item</t>
  </si>
  <si>
    <t>Purpose</t>
  </si>
  <si>
    <t>Cost</t>
  </si>
  <si>
    <t>Funded By</t>
  </si>
  <si>
    <t>Staff Position</t>
  </si>
  <si>
    <t>UTO</t>
  </si>
  <si>
    <t>Computer Equipment</t>
  </si>
  <si>
    <t>School Supply Pantry</t>
  </si>
  <si>
    <t>Food Pantry</t>
  </si>
  <si>
    <t>Storage</t>
  </si>
  <si>
    <t>Volunteers</t>
  </si>
  <si>
    <t>Our congregation will paint, clean and prepare all of the spaces for use in addition to staffing the after school program.</t>
  </si>
  <si>
    <t>Furniture</t>
  </si>
  <si>
    <t>Tables, chairs, living room furniture, desks</t>
  </si>
  <si>
    <t>Local furniture store donating</t>
  </si>
  <si>
    <t>Total needed</t>
  </si>
  <si>
    <t>Total donated</t>
  </si>
  <si>
    <t>Total Requested from UTO</t>
  </si>
  <si>
    <t>Renovation of closets to store the two pantries. Includes: Paint, painting supplies, shelves, bins, locks for the doors and windows on the doors for safe church</t>
  </si>
  <si>
    <t>Congregation</t>
  </si>
  <si>
    <t>Cost Each</t>
  </si>
  <si>
    <t>Qty</t>
  </si>
  <si>
    <t>Total Cost</t>
  </si>
  <si>
    <t xml:space="preserve">Funded by </t>
  </si>
  <si>
    <t>Fixed Installation Multimedia Solution for Two Small Suburban Congregations *</t>
  </si>
  <si>
    <r>
      <t>PTZ (Pan Tilt Zoom) Camera (</t>
    </r>
    <r>
      <rPr>
        <sz val="11"/>
        <color rgb="FF000000"/>
        <rFont val="Calibri"/>
        <family val="2"/>
      </rPr>
      <t>PTZ Optics NDI)</t>
    </r>
  </si>
  <si>
    <r>
      <t xml:space="preserve">An unobtrusive fixed mount camera that is capable of remote direction and zoom control  to stream live services from the sanctuary and record key parts of the service. The PTZ camera has the advantage that it is less intrusive than a member of the congregation with a tripod and camera. The PTZ camera can also be pointed and zoomed remotely by the operator in the sound booth. </t>
    </r>
    <r>
      <rPr>
        <i/>
        <sz val="11"/>
        <color rgb="FF000000"/>
        <rFont val="Calibri"/>
        <family val="2"/>
      </rPr>
      <t>(2 for Church A, 2 for Church B)</t>
    </r>
  </si>
  <si>
    <r>
      <t xml:space="preserve">1- Church A congregation fundraiser(s), 1-Church B funds, </t>
    </r>
    <r>
      <rPr>
        <sz val="11"/>
        <color rgb="FFFF0000"/>
        <rFont val="Calibri"/>
        <family val="2"/>
      </rPr>
      <t>2-UTO</t>
    </r>
  </si>
  <si>
    <t>PTZ Camera Joystick Controller</t>
  </si>
  <si>
    <r>
      <t xml:space="preserve">A controller that makes live production easier for PTZ camera operators. </t>
    </r>
    <r>
      <rPr>
        <i/>
        <sz val="11"/>
        <color rgb="FF000000"/>
        <rFont val="Calibri"/>
        <family val="2"/>
      </rPr>
      <t>(1 for Church A, 1 for Church B)</t>
    </r>
  </si>
  <si>
    <t>Sound Desk Audio Interface</t>
  </si>
  <si>
    <r>
      <t xml:space="preserve">A device that connects the microphone (and other sounds sources like musical instruments) to the desktop PC. It is specifically designed to take sounds from the live audio sources and send them to the desktop PC for playback or recording. Unlike the built-in 3.5mm microphone jack or sound card on the computer, it preserves the quality of the sounds, which is essential for professional-sounding audio. </t>
    </r>
    <r>
      <rPr>
        <i/>
        <sz val="11"/>
        <color rgb="FF000000"/>
        <rFont val="Calibri"/>
        <family val="2"/>
      </rPr>
      <t>(1 for Church B, 1 for Church A)</t>
    </r>
  </si>
  <si>
    <t>High Performance Workstation</t>
  </si>
  <si>
    <r>
      <t xml:space="preserve">A dedicated, high performance workstation installed in the sound booth for video production, live streaming and recording. This includes a HD video capture card to support additional video sources. Hardware specifications are based on the vMix reference systems (https://www.vmix.com/products/vmix-reference-systems.aspx). </t>
    </r>
    <r>
      <rPr>
        <i/>
        <sz val="11"/>
        <color rgb="FF000000"/>
        <rFont val="Calibri"/>
        <family val="2"/>
      </rPr>
      <t>(1 for Church A, 1 for Church B)</t>
    </r>
  </si>
  <si>
    <t>Computer Monitor</t>
  </si>
  <si>
    <r>
      <t>Allows the ability to run vMix on one screen and Zoom on the other without having to continually switch back-and-forth between the screens.</t>
    </r>
    <r>
      <rPr>
        <i/>
        <sz val="11"/>
        <color rgb="FF000000"/>
        <rFont val="Calibri"/>
        <family val="2"/>
        <scheme val="minor"/>
      </rPr>
      <t xml:space="preserve"> (2 for Church B)</t>
    </r>
  </si>
  <si>
    <t>Network Cabling and Wiring Accessories</t>
  </si>
  <si>
    <r>
      <t xml:space="preserve">1000 ft of Ethernet cable, cable tools, connectors and misc. hardware that connects the PTZ cameras and computer. </t>
    </r>
    <r>
      <rPr>
        <i/>
        <sz val="11"/>
        <color theme="1"/>
        <rFont val="Calibri"/>
        <family val="2"/>
        <scheme val="minor"/>
      </rPr>
      <t>(1 for Church A, 1 for Church B)</t>
    </r>
  </si>
  <si>
    <t>2020 private donors</t>
  </si>
  <si>
    <t>PoE (Power over Ethernet) Switch</t>
  </si>
  <si>
    <r>
      <t xml:space="preserve">A network switch that supplies power to the cameras via Ethernet cable and eliminates the demand for additional electrical wiring with expansion capability to meet future network cameras. </t>
    </r>
    <r>
      <rPr>
        <i/>
        <sz val="11"/>
        <color rgb="FF000000"/>
        <rFont val="Calibri"/>
        <family val="2"/>
      </rPr>
      <t>(1 for Church B)</t>
    </r>
  </si>
  <si>
    <t>PoE Switch, Router and Wifi Access Point</t>
  </si>
  <si>
    <r>
      <t xml:space="preserve">Same capabilities as above, and also upgrades the internal network to maintain network security and upstream QoS (Quality of Service). </t>
    </r>
    <r>
      <rPr>
        <i/>
        <sz val="11"/>
        <color rgb="FF000000"/>
        <rFont val="Calibri"/>
        <family val="2"/>
      </rPr>
      <t>(1 for Church A)</t>
    </r>
  </si>
  <si>
    <t>Enhanced Internet Service</t>
  </si>
  <si>
    <r>
      <t xml:space="preserve">This service increases the speed of an internet connection which allows streaming to YouTube live and Facebook simultaneously. </t>
    </r>
    <r>
      <rPr>
        <i/>
        <sz val="11"/>
        <color rgb="FF000000"/>
        <rFont val="Calibri"/>
        <family val="2"/>
        <scheme val="minor"/>
      </rPr>
      <t>(1 for Church A, 1 for Church B)</t>
    </r>
  </si>
  <si>
    <t>2020 budget</t>
  </si>
  <si>
    <t>Zoom Software (recurring annual fee)</t>
  </si>
  <si>
    <r>
      <t xml:space="preserve">A web-based video conferencing tool with a local, desktop client and a mobile app that allows users to meet online, with or without video. Zoom users can choose to record sessions, collaborate on projects, and share or annotate on one another's screens, all with one easy-to-use platform. This price will cover one shared admin/host account; this person can then set-up others as ‘members’ to schedule and host services, events and meetings. </t>
    </r>
    <r>
      <rPr>
        <i/>
        <sz val="11"/>
        <color rgb="FF000000"/>
        <rFont val="Calibri"/>
        <family val="2"/>
      </rPr>
      <t>(1 for Church A)</t>
    </r>
  </si>
  <si>
    <t>2020 private donor</t>
  </si>
  <si>
    <t>Box Software</t>
  </si>
  <si>
    <r>
      <t xml:space="preserve">A cloud content management platform which enables users to collaborate on all types of files, on any device and choose where to store data, to manage encryption keys and set metadata-driven workflows to automate content-based processes. This is where we will store services, service information, videos, etc. </t>
    </r>
    <r>
      <rPr>
        <i/>
        <sz val="11"/>
        <color rgb="FF000000"/>
        <rFont val="Calibri"/>
        <family val="2"/>
      </rPr>
      <t>(1 for Church A)</t>
    </r>
  </si>
  <si>
    <t>Portable Installation Multimedia Solution for Eleven Rural Congregations **</t>
  </si>
  <si>
    <t>Mevo Start Camera</t>
  </si>
  <si>
    <r>
      <t xml:space="preserve">This camera is designed be used with a cellphone (Android or iOS) to livestream directly without needing any other specialized software and is easy to use. With the accompanying app, you can live edit your broadcast from your phone. Users can share their livestreams to major streaming providers like Facebook, Twitch, YouTube, Twitter, LinkedIn, and NDI. The camera comes with three digital mics to ensure quality sound recordings at all times. It can be mounted on conventional mic stands or tripods. </t>
    </r>
    <r>
      <rPr>
        <i/>
        <sz val="11"/>
        <color theme="1"/>
        <rFont val="Calibri"/>
        <family val="2"/>
        <scheme val="minor"/>
      </rPr>
      <t>(1 for each rural parish)</t>
    </r>
  </si>
  <si>
    <t>Camera Stand and Bag</t>
  </si>
  <si>
    <r>
      <t>A lightweight, portable stand and carrying bag for the Mevo Start camera. Adjustable height and detachable swivel mount helps set up the Mevo camera in the ideal position. </t>
    </r>
    <r>
      <rPr>
        <i/>
        <sz val="11"/>
        <color rgb="FF333333"/>
        <rFont val="Calibri"/>
        <family val="2"/>
        <scheme val="minor"/>
      </rPr>
      <t>(1 for each rural parish)</t>
    </r>
  </si>
  <si>
    <t>Lavalier Microphone</t>
  </si>
  <si>
    <r>
      <t xml:space="preserve">A wearable microphone designed to perform well in any broadcast application. Featuring a discreet omnidirectional microphone, it delivers crystal clear audio in all environments and is incredibly forgiving when it comes to placement, allowing for greater flexibility in fast-paced and mobile situations. </t>
    </r>
    <r>
      <rPr>
        <i/>
        <sz val="11"/>
        <color rgb="FF0F1111"/>
        <rFont val="Calibri"/>
        <family val="2"/>
        <scheme val="minor"/>
      </rPr>
      <t>(1 for each rural parish)</t>
    </r>
  </si>
  <si>
    <t>USB C Charger</t>
  </si>
  <si>
    <r>
      <t>A fast, compact wall charger to provide full-speed charging to phones, tablets and other devices.</t>
    </r>
    <r>
      <rPr>
        <i/>
        <sz val="11"/>
        <color rgb="FF0F1111"/>
        <rFont val="Calibri"/>
        <family val="2"/>
        <scheme val="minor"/>
      </rPr>
      <t xml:space="preserve"> (1 for each rural parish)</t>
    </r>
  </si>
  <si>
    <t>Storage Case</t>
  </si>
  <si>
    <r>
      <t>A case to safely store the camera, charger, microphone and related cables.</t>
    </r>
    <r>
      <rPr>
        <i/>
        <sz val="11"/>
        <color theme="1"/>
        <rFont val="Calibri"/>
        <family val="2"/>
        <scheme val="minor"/>
      </rPr>
      <t xml:space="preserve"> (1 for each rural parish)</t>
    </r>
  </si>
  <si>
    <t>Apple 10.5" iPad Air</t>
  </si>
  <si>
    <r>
      <t xml:space="preserve">A portable and lightweight tablet with WiFi cabability that can be utilized by rural congregations for pastoral care such as Hospice and hospital visits, last rites, etc. Used for any application where the Deacon, Priest, LEM, Stephen's Minister, etc. is unable to meet with the parishioner in person. </t>
    </r>
    <r>
      <rPr>
        <i/>
        <sz val="11"/>
        <color rgb="FF000000"/>
        <rFont val="Calibri"/>
        <family val="2"/>
        <scheme val="minor"/>
      </rPr>
      <t>(1 for each rural parish - unit price reflects group purchasing discount from Apple)</t>
    </r>
  </si>
  <si>
    <t>OtterBox Defender Case for iPad Air</t>
  </si>
  <si>
    <r>
      <t xml:space="preserve">A high impact case for the iPad Air since it will be getting a great deal of heavy, portable usage and could be dropped. </t>
    </r>
    <r>
      <rPr>
        <i/>
        <sz val="11"/>
        <color rgb="FF000000"/>
        <rFont val="Calibri"/>
        <family val="2"/>
        <scheme val="minor"/>
      </rPr>
      <t>(1 for each rural parish)</t>
    </r>
  </si>
  <si>
    <t>2020 rural parish funding</t>
  </si>
  <si>
    <t>Screen Protector for 10.5" iPad Air</t>
  </si>
  <si>
    <r>
      <t xml:space="preserve">Screen protectors for the iPad Air since it will be getting a great deal of heavy usage. </t>
    </r>
    <r>
      <rPr>
        <i/>
        <sz val="11"/>
        <color rgb="FF000000"/>
        <rFont val="Calibri"/>
        <family val="2"/>
        <scheme val="minor"/>
      </rPr>
      <t>(1 for each rural parish)</t>
    </r>
  </si>
  <si>
    <t>Netgear EX2700 Wireless Range Extender</t>
  </si>
  <si>
    <r>
      <t xml:space="preserve">Boosts existing Wi-Fi network. It is designed to work with most Wi-Fi routers, works with 2.4 GHz Wi-Fi band and supports 801.11n Wi-Fi standard </t>
    </r>
    <r>
      <rPr>
        <i/>
        <sz val="11"/>
        <color rgb="FF000000"/>
        <rFont val="Calibri"/>
        <family val="2"/>
        <scheme val="minor"/>
      </rPr>
      <t>(1 for Church C)</t>
    </r>
  </si>
  <si>
    <t xml:space="preserve">Neewer LED Ring Light with Stand &amp; Accessories Kit </t>
  </si>
  <si>
    <r>
      <t xml:space="preserve">Accessories needed to set up a simple light and camera rig which will enhance video recording. Main components include a 14" ring light with a dedicated carrying bag, an aluminum alloy stand that goes from 29.5 to 61" in height, and two sets of color filters that can help diffuse output: white and orange. A "soft" extension tube can be used to articulate the fixture, while a ball head is provided for mounting a DSLR or mirrorless camera via its 1/4"-20 screw. </t>
    </r>
    <r>
      <rPr>
        <i/>
        <sz val="11"/>
        <color rgb="FF000000"/>
        <rFont val="Calibri"/>
        <family val="2"/>
        <scheme val="minor"/>
      </rPr>
      <t>(1 each for  Churches A, B, C, D, E, F, G)</t>
    </r>
  </si>
  <si>
    <t>Total Expenses</t>
  </si>
  <si>
    <t>Expense to be paid by Church B via funding TBD in 2020</t>
  </si>
  <si>
    <t>Expense to be paid by Church A via fundraiser(s) in 2020</t>
  </si>
  <si>
    <t>Expenses to be paid by Church A and B via budget in 2020</t>
  </si>
  <si>
    <t>Expenses to be paid by Church A &amp; B via private donors in 2020</t>
  </si>
  <si>
    <t>Expensese to be paid by rural congregations ($100 for each of 11 parishes)</t>
  </si>
  <si>
    <t>Total UTO Request</t>
  </si>
  <si>
    <t xml:space="preserve">Items needed for project but not covered by UTO grant: </t>
  </si>
  <si>
    <t>vMix Software</t>
  </si>
  <si>
    <r>
      <t xml:space="preserve">A complete live video production software solution with features including live mixing, switching, recording and live streaming of SD, full HD and 4K video sources including cameras, video files, DVDs, images, MS PowerPoint and more. </t>
    </r>
    <r>
      <rPr>
        <i/>
        <sz val="11"/>
        <color rgb="FF000000"/>
        <rFont val="Calibri"/>
        <family val="2"/>
      </rPr>
      <t>(1 for Church A)</t>
    </r>
  </si>
  <si>
    <t>2020  budget</t>
  </si>
  <si>
    <r>
      <t xml:space="preserve">Same cababilities as above software only with the ability to have more than four audio and video inputs. </t>
    </r>
    <r>
      <rPr>
        <i/>
        <sz val="11"/>
        <color rgb="FF000000"/>
        <rFont val="Calibri"/>
        <family val="2"/>
      </rPr>
      <t>(1 for Church B)</t>
    </r>
  </si>
  <si>
    <t>Network Upgrades, Upgraded Internet Subscription or Upgraded Cellular Data Plan</t>
  </si>
  <si>
    <t>In order for everything to work effectively, each church will need to provide and/or fund an internet connection through either a hardwired Ethernet or high speed cellular connection.</t>
  </si>
  <si>
    <t>2020  budget and/or donations</t>
  </si>
  <si>
    <t>* Small suburban congregations represented in this UTO Grant Application:</t>
  </si>
  <si>
    <t>Church A, Location</t>
  </si>
  <si>
    <t>Church B, Location</t>
  </si>
  <si>
    <t>** Rural congregations represented in this UTO Grant Application:</t>
  </si>
  <si>
    <t>Church C, Location</t>
  </si>
  <si>
    <t>Church D, Location</t>
  </si>
  <si>
    <t>Church E, Location</t>
  </si>
  <si>
    <t>Church F, Location</t>
  </si>
  <si>
    <t>Church G, Location</t>
  </si>
  <si>
    <t>Church H, Location</t>
  </si>
  <si>
    <t>Church I, Location</t>
  </si>
  <si>
    <t>Church J, Location</t>
  </si>
  <si>
    <t>Church K, Location</t>
  </si>
  <si>
    <t>Church L, Location</t>
  </si>
  <si>
    <t>Church M, Location</t>
  </si>
  <si>
    <t>Misc. Pre Construction:</t>
  </si>
  <si>
    <t>Insurance</t>
  </si>
  <si>
    <t>Fire, Liability, Weather</t>
  </si>
  <si>
    <t>Permits</t>
  </si>
  <si>
    <t>For zoning, building, environmental, septic</t>
  </si>
  <si>
    <t>Engineer/Architect Fees</t>
  </si>
  <si>
    <t>for plans and specification</t>
  </si>
  <si>
    <t>Site Map/Blue Prints</t>
  </si>
  <si>
    <t>From Name of Architectural Firm</t>
  </si>
  <si>
    <t>Septic System Design</t>
  </si>
  <si>
    <t>Will need to pass inspection</t>
  </si>
  <si>
    <t>Engineer Paperwork</t>
  </si>
  <si>
    <t>$2 per page/30 pages total for report</t>
  </si>
  <si>
    <t>Attourney Fees</t>
  </si>
  <si>
    <t>Use of legal assistance throughout the duration of building</t>
  </si>
  <si>
    <t xml:space="preserve">Land </t>
  </si>
  <si>
    <t xml:space="preserve">1.5 acres/0.6 hectares </t>
  </si>
  <si>
    <t>Diocese</t>
  </si>
  <si>
    <t>Site Preparation:</t>
  </si>
  <si>
    <t>Lot Clearing</t>
  </si>
  <si>
    <t>To prepare for building</t>
  </si>
  <si>
    <t>Portable Toilet</t>
  </si>
  <si>
    <t>Rented toilet to stay on site during construction (to be emptied weekly)</t>
  </si>
  <si>
    <t>Temporary Electric</t>
  </si>
  <si>
    <t>Provides electric to the site while construction is ongoing</t>
  </si>
  <si>
    <t>Temporary Guard Shack</t>
  </si>
  <si>
    <t xml:space="preserve">Materials, tools etc. will need to be locked on the site while construction is in progress. </t>
  </si>
  <si>
    <t>Soil Percolation Test</t>
  </si>
  <si>
    <t>To determine quality of drainage area/to see where on site septic is most suitable</t>
  </si>
  <si>
    <t>Impact Report/Fee</t>
  </si>
  <si>
    <t>To be written by a governing body to protect ecological habitat</t>
  </si>
  <si>
    <t>Land Survey</t>
  </si>
  <si>
    <t>To determine where on property the structure  is to be built</t>
  </si>
  <si>
    <t>Construction :</t>
  </si>
  <si>
    <t>Foundation</t>
  </si>
  <si>
    <t>Concrete blocks/slabs for 96.5 x 50 foot structure</t>
  </si>
  <si>
    <t>Structure</t>
  </si>
  <si>
    <t>4 classrooms, one large multipurpose room for cafeteris/gym/assembly,                                              3 storage closets, 3 bathrooms, kitchen, office</t>
  </si>
  <si>
    <t>Doors</t>
  </si>
  <si>
    <t>4 outside doors, 3 bathroom doors, 10 interior doors with windows, 1 bi-fold door for hallway storage closet.</t>
  </si>
  <si>
    <t>Full Electrical System</t>
  </si>
  <si>
    <t>Full electrical system will be installed to code</t>
  </si>
  <si>
    <t>Gypsum Ceiling</t>
  </si>
  <si>
    <t>Gypsum sheets (dry wall) will be used for ceilings througout the stucture</t>
  </si>
  <si>
    <t>Full Plumbing System/Sewers</t>
  </si>
  <si>
    <t>Heat Insulation for Roof</t>
  </si>
  <si>
    <t>Protection from harsh weather</t>
  </si>
  <si>
    <t>Paint</t>
  </si>
  <si>
    <t>Eco friendly paint for walls, ceilings, and metallic structures. Multi, bright colors to fit culture.</t>
  </si>
  <si>
    <t>Tile Flooring</t>
  </si>
  <si>
    <t>Ceramic tiling throughout the building, grout, grout seal</t>
  </si>
  <si>
    <t>Plumbing Fixtures</t>
  </si>
  <si>
    <t xml:space="preserve">3 toilets/3 small sinks for bathrooms, 4 sinks/one per classroom, 2 large sinks in the kitchen. </t>
  </si>
  <si>
    <t>Private Donor</t>
  </si>
  <si>
    <t>Bathroom Fixtures</t>
  </si>
  <si>
    <t>3 small vanities, 3 mirrors</t>
  </si>
  <si>
    <t>Lighting Fixtures/Fans</t>
  </si>
  <si>
    <t>surface mount lighting fixtures in classrooms/office, 8 ceiling fans (4 for classrooms, 2 for multipurpose room, 1 for kitchen, 1 for office)</t>
  </si>
  <si>
    <t>Water Treatment System</t>
  </si>
  <si>
    <t>To remove contaminants in the water to make it suitable for drinking</t>
  </si>
  <si>
    <t xml:space="preserve">Kitchen </t>
  </si>
  <si>
    <t>6 overhead cabinets, 6 base cabinets, sink, countertops, 1 table</t>
  </si>
  <si>
    <t>Furnishings:</t>
  </si>
  <si>
    <t>Classroom Furniture</t>
  </si>
  <si>
    <t>80 chairs, 16 eight foot tables, 4 desks, 4 supply cabinet(The tables/chairs will also be used for the multipurpose room to be used  for community events)</t>
  </si>
  <si>
    <t>Office Furniture</t>
  </si>
  <si>
    <t>2 desk with drawers, 2 chairs, two filing cabinet</t>
  </si>
  <si>
    <t>Kitchen Appliances</t>
  </si>
  <si>
    <t>Refrigerator/freezer, stove/oven, juicer, rice steamer</t>
  </si>
  <si>
    <t>Kitchen Supplies</t>
  </si>
  <si>
    <t>Pots, pans, cups, plates, utensils, bowls, etc.</t>
  </si>
  <si>
    <t>White Boards</t>
  </si>
  <si>
    <t xml:space="preserve">4 Boards for educational instruction </t>
  </si>
  <si>
    <t>Other:</t>
  </si>
  <si>
    <t>Educational Resources</t>
  </si>
  <si>
    <t xml:space="preserve">text books, paper, pencils, crayons, erasers, notebooks, scissors, glue, tape, tape dispensers, paper clips, staplers, staples, markers </t>
  </si>
  <si>
    <t>Cleaning Supplies</t>
  </si>
  <si>
    <t xml:space="preserve">Total Expenses for Project </t>
  </si>
  <si>
    <t>Congregation: Expenses to be Paid by Donations and Grants already raised</t>
  </si>
  <si>
    <t>Expenses to be paid by the Diocese</t>
  </si>
  <si>
    <t>Who is funding item if fully funded</t>
  </si>
  <si>
    <t>Who is funding item if budget decreases to $55,000</t>
  </si>
  <si>
    <t>Expenses to be paid by Private Donors</t>
  </si>
  <si>
    <t>Total Donations</t>
  </si>
  <si>
    <t>Another Source</t>
  </si>
  <si>
    <t>The two-tank system separating solids from the cleaner water. Eco Friendly.</t>
  </si>
  <si>
    <t xml:space="preserve">      Sample Narrative Budget Demonstrating  Construction Project Details and        How to Show Requested Amounts over the Maximum Allowed</t>
  </si>
  <si>
    <t>Sample Narrative Budget Demonstrating  the Purchase of Equipment/Technology and How to List Multiple Congregations Participating in the Grant</t>
  </si>
  <si>
    <t>NOTE: Items listed as out of criteria on the Focus and Criteria are allowed to show up on your budget, however, they need to be attributed to someone other than UTO for funding.</t>
  </si>
  <si>
    <t>These funds will allow us to hire a new part time Executive Director to supervise our afterschool program for at risk students grades 1-5, this total includes taxes and benefits</t>
  </si>
  <si>
    <r>
      <rPr>
        <b/>
        <u/>
        <sz val="14"/>
        <color rgb="FF7030A0"/>
        <rFont val="Calibri (Body)"/>
      </rPr>
      <t xml:space="preserve">IF YOU ARE INCREASING THE HOURS OF A PART-TIME EMPLOYEE TO TAKE ON A NEW PROGRAM: </t>
    </r>
    <r>
      <rPr>
        <sz val="14"/>
        <color rgb="FF7030A0"/>
        <rFont val="Calibri"/>
        <family val="2"/>
        <scheme val="minor"/>
      </rPr>
      <t>you will need to include a line on this budget showing their current hours and pay and a new line indicating the new hours and the amount added to their current salary coming from the UTO Grant if awarded.</t>
    </r>
  </si>
  <si>
    <t>Initial purchase of backpacks, pencils, art supplies, paper,etc. for the students to shop from for use at school since most cannot afford the necessary school supplies, we will do supply drives going forward to keep the pantry stocked.</t>
  </si>
  <si>
    <t>Initial purchase of food to stock the food pantry so that students can also take home food supplies as needed, we will hold drives to continue to stock the pantry.</t>
  </si>
  <si>
    <t>Space Usage, Utilities, internet</t>
  </si>
  <si>
    <t>Sample Narrative Budget Demonstrating                        How to List Staffing Costs (purple)</t>
  </si>
  <si>
    <t>Current Janitoral Staffing Costs (10 hours x$20 a week, 50 weeks a year)</t>
  </si>
  <si>
    <t>Increase our parttime contracted janitorial staff in order to keep the space clean with the increased use. Currently, our janitorial staff is contracted at $20 an hour for 10 hours a week. This request would increase the hours to 15 (an extra hour each school day) at the current rate of $20. This would only be during the school year which we estimate to be 35 weeks.</t>
  </si>
  <si>
    <t>Our congregation will donate space and the increased cost of utilities for this project.</t>
  </si>
  <si>
    <t>Congregation in kind</t>
  </si>
  <si>
    <t>vacuum cleaner, 2 brooms, garbage cans, mop, mop bucket, towels</t>
  </si>
  <si>
    <r>
      <t xml:space="preserve">Purchase 5 computers to create a lab for students to do their homework on </t>
    </r>
    <r>
      <rPr>
        <b/>
        <sz val="12"/>
        <color theme="1"/>
        <rFont val="Avenir Next Regular"/>
      </rPr>
      <t>(please see the attached forms for the specifics on the computers we hope to purchase)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</si>
</sst>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quot;$&quot;#,##0"/>
    <numFmt numFmtId="165" formatCode="&quot; &quot;[$$-409]* #,##0.00&quot; &quot;;&quot; &quot;[$$-409]* &quot;-&quot;#,##0.00&quot; &quot;;&quot; &quot;[$$-409]* &quot;-&quot;??&quot; &quot;"/>
    <numFmt numFmtId="166" formatCode="&quot;$&quot;#,##0.00"/>
  </numFmts>
  <fonts count="40">
    <font>
      <sz val="12"/>
      <color theme="1"/>
      <name val="Calibri"/>
      <family val="2"/>
      <scheme val="minor"/>
    </font>
    <font>
      <sz val="12"/>
      <color theme="1"/>
      <name val="Avenir Next Regular"/>
    </font>
    <font>
      <sz val="16"/>
      <color rgb="FFFF0000"/>
      <name val="Avenir Next Regular"/>
    </font>
    <font>
      <sz val="12"/>
      <color rgb="FF7030A0"/>
      <name val="Avenir Next Regular"/>
    </font>
    <font>
      <sz val="14"/>
      <color rgb="FF7030A0"/>
      <name val="Calibri"/>
      <family val="2"/>
      <scheme val="minor"/>
    </font>
    <font>
      <b/>
      <u/>
      <sz val="14"/>
      <color rgb="FF7030A0"/>
      <name val="Calibri (Body)"/>
    </font>
    <font>
      <b/>
      <sz val="12"/>
      <color theme="1"/>
      <name val="Avenir Next Regular"/>
    </font>
    <font>
      <sz val="12"/>
      <color rgb="FFFF0000"/>
      <name val="Calibri"/>
      <family val="2"/>
      <scheme val="minor"/>
    </font>
    <font>
      <b/>
      <sz val="12"/>
      <color theme="1"/>
      <name val="Calibri"/>
      <family val="2"/>
      <scheme val="minor"/>
    </font>
    <font>
      <sz val="11"/>
      <color theme="1"/>
      <name val="Calibri"/>
      <family val="2"/>
      <scheme val="minor"/>
    </font>
    <font>
      <b/>
      <sz val="11"/>
      <color theme="1"/>
      <name val="Calibri"/>
      <family val="2"/>
      <scheme val="minor"/>
    </font>
    <font>
      <sz val="11"/>
      <color theme="1"/>
      <name val="Calibri"/>
      <family val="2"/>
    </font>
    <font>
      <sz val="11"/>
      <color rgb="FF000000"/>
      <name val="Calibri"/>
      <family val="2"/>
    </font>
    <font>
      <i/>
      <sz val="11"/>
      <color rgb="FF000000"/>
      <name val="Calibri"/>
      <family val="2"/>
    </font>
    <font>
      <sz val="11"/>
      <color rgb="FFFF0000"/>
      <name val="Calibri"/>
      <family val="2"/>
    </font>
    <font>
      <sz val="11"/>
      <color rgb="FF000000"/>
      <name val="Calibri"/>
      <family val="2"/>
      <scheme val="minor"/>
    </font>
    <font>
      <i/>
      <sz val="11"/>
      <color rgb="FF000000"/>
      <name val="Calibri"/>
      <family val="2"/>
      <scheme val="minor"/>
    </font>
    <font>
      <i/>
      <sz val="11"/>
      <color theme="1"/>
      <name val="Calibri"/>
      <family val="2"/>
      <scheme val="minor"/>
    </font>
    <font>
      <sz val="11"/>
      <color rgb="FF222222"/>
      <name val="Calibri"/>
      <family val="2"/>
    </font>
    <font>
      <sz val="11"/>
      <color rgb="FFFF0000"/>
      <name val="Calibri"/>
      <family val="2"/>
      <scheme val="minor"/>
    </font>
    <font>
      <sz val="11"/>
      <color rgb="FF333333"/>
      <name val="Calibri"/>
      <family val="2"/>
      <scheme val="minor"/>
    </font>
    <font>
      <i/>
      <sz val="11"/>
      <color rgb="FF333333"/>
      <name val="Calibri"/>
      <family val="2"/>
      <scheme val="minor"/>
    </font>
    <font>
      <sz val="11"/>
      <color rgb="FF0F1111"/>
      <name val="Calibri"/>
      <family val="2"/>
      <scheme val="minor"/>
    </font>
    <font>
      <i/>
      <sz val="11"/>
      <color rgb="FF0F1111"/>
      <name val="Calibri"/>
      <family val="2"/>
      <scheme val="minor"/>
    </font>
    <font>
      <b/>
      <sz val="11"/>
      <color theme="1"/>
      <name val="Calibri"/>
      <family val="2"/>
    </font>
    <font>
      <b/>
      <sz val="11"/>
      <color rgb="FFFF0000"/>
      <name val="Calibri"/>
      <family val="2"/>
      <scheme val="minor"/>
    </font>
    <font>
      <u/>
      <sz val="12"/>
      <color theme="10"/>
      <name val="Calibri"/>
      <family val="2"/>
      <scheme val="minor"/>
    </font>
    <font>
      <b/>
      <sz val="24"/>
      <color theme="0"/>
      <name val="Avenir Next Regular"/>
    </font>
    <font>
      <b/>
      <sz val="26"/>
      <color theme="0"/>
      <name val="Calibri"/>
      <family val="2"/>
      <scheme val="minor"/>
    </font>
    <font>
      <b/>
      <sz val="12"/>
      <color rgb="FFFF0000"/>
      <name val="Calibri"/>
      <family val="2"/>
      <scheme val="minor"/>
    </font>
    <font>
      <sz val="12"/>
      <color indexed="8"/>
      <name val="Calibri"/>
      <family val="2"/>
      <scheme val="minor"/>
    </font>
    <font>
      <sz val="12"/>
      <name val="Calibri"/>
      <family val="2"/>
      <scheme val="minor"/>
    </font>
    <font>
      <b/>
      <sz val="12"/>
      <color indexed="8"/>
      <name val="Calibri"/>
      <family val="2"/>
      <scheme val="minor"/>
    </font>
    <font>
      <b/>
      <sz val="12"/>
      <color rgb="FFFF3300"/>
      <name val="Calibri"/>
      <family val="2"/>
      <scheme val="minor"/>
    </font>
    <font>
      <b/>
      <sz val="12"/>
      <name val="Calibri"/>
      <family val="2"/>
      <scheme val="minor"/>
    </font>
    <font>
      <sz val="12"/>
      <color indexed="53"/>
      <name val="Calibri"/>
      <family val="2"/>
      <scheme val="minor"/>
    </font>
    <font>
      <sz val="12"/>
      <color rgb="FFFF3300"/>
      <name val="Calibri"/>
      <family val="2"/>
      <scheme val="minor"/>
    </font>
    <font>
      <sz val="12"/>
      <color rgb="FF0070C0"/>
      <name val="Calibri"/>
      <family val="2"/>
      <scheme val="minor"/>
    </font>
    <font>
      <b/>
      <sz val="24"/>
      <color theme="0"/>
      <name val="Calibri"/>
      <family val="2"/>
      <scheme val="minor"/>
    </font>
    <font>
      <b/>
      <sz val="14"/>
      <color rgb="FFFF0000"/>
      <name val="Calibri"/>
      <family val="2"/>
      <scheme val="minor"/>
    </font>
  </fonts>
  <fills count="13">
    <fill>
      <patternFill patternType="none"/>
    </fill>
    <fill>
      <patternFill patternType="gray125"/>
    </fill>
    <fill>
      <patternFill patternType="solid">
        <fgColor theme="7" tint="0.59996337778862885"/>
        <bgColor indexed="64"/>
      </patternFill>
    </fill>
    <fill>
      <patternFill patternType="solid">
        <fgColor theme="9" tint="0.59996337778862885"/>
        <bgColor indexed="64"/>
      </patternFill>
    </fill>
    <fill>
      <patternFill patternType="solid">
        <fgColor theme="8" tint="0.59996337778862885"/>
        <bgColor indexed="64"/>
      </patternFill>
    </fill>
    <fill>
      <patternFill patternType="solid">
        <fgColor theme="4" tint="0.39997558519241921"/>
        <bgColor indexed="64"/>
      </patternFill>
    </fill>
    <fill>
      <patternFill patternType="solid">
        <fgColor rgb="FFFFFF00"/>
        <bgColor indexed="64"/>
      </patternFill>
    </fill>
    <fill>
      <patternFill patternType="solid">
        <fgColor indexed="9"/>
        <bgColor indexed="64"/>
      </patternFill>
    </fill>
    <fill>
      <patternFill patternType="solid">
        <fgColor indexed="9"/>
      </patternFill>
    </fill>
    <fill>
      <patternFill patternType="solid">
        <fgColor theme="0"/>
        <bgColor indexed="64"/>
      </patternFill>
    </fill>
    <fill>
      <patternFill patternType="solid">
        <fgColor rgb="FFFF9933"/>
        <bgColor indexed="64"/>
      </patternFill>
    </fill>
    <fill>
      <patternFill patternType="solid">
        <fgColor theme="5" tint="0.59999389629810485"/>
        <bgColor indexed="64"/>
      </patternFill>
    </fill>
    <fill>
      <patternFill patternType="solid">
        <fgColor rgb="FFFF0000"/>
        <bgColor indexed="64"/>
      </patternFill>
    </fill>
  </fills>
  <borders count="30">
    <border>
      <left/>
      <right/>
      <top/>
      <bottom/>
      <diagonal/>
    </border>
    <border>
      <left/>
      <right/>
      <top style="thin">
        <color theme="4" tint="0.39997558519241921"/>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
      <left style="thin">
        <color auto="1"/>
      </left>
      <right style="medium">
        <color auto="1"/>
      </right>
      <top style="thin">
        <color auto="1"/>
      </top>
      <bottom style="thin">
        <color auto="1"/>
      </bottom>
      <diagonal/>
    </border>
    <border>
      <left style="medium">
        <color auto="1"/>
      </left>
      <right style="medium">
        <color auto="1"/>
      </right>
      <top style="medium">
        <color auto="1"/>
      </top>
      <bottom style="medium">
        <color auto="1"/>
      </bottom>
      <diagonal/>
    </border>
    <border>
      <left/>
      <right style="medium">
        <color auto="1"/>
      </right>
      <top style="thin">
        <color auto="1"/>
      </top>
      <bottom style="thin">
        <color auto="1"/>
      </bottom>
      <diagonal/>
    </border>
    <border>
      <left style="medium">
        <color auto="1"/>
      </left>
      <right/>
      <top style="thin">
        <color auto="1"/>
      </top>
      <bottom style="thin">
        <color auto="1"/>
      </bottom>
      <diagonal/>
    </border>
    <border>
      <left style="thin">
        <color auto="1"/>
      </left>
      <right/>
      <top/>
      <bottom style="thin">
        <color auto="1"/>
      </bottom>
      <diagonal/>
    </border>
    <border>
      <left/>
      <right style="medium">
        <color auto="1"/>
      </right>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thin">
        <color auto="1"/>
      </right>
      <top/>
      <bottom style="medium">
        <color auto="1"/>
      </bottom>
      <diagonal/>
    </border>
    <border>
      <left style="thin">
        <color auto="1"/>
      </left>
      <right style="medium">
        <color auto="1"/>
      </right>
      <top style="thin">
        <color auto="1"/>
      </top>
      <bottom style="medium">
        <color auto="1"/>
      </bottom>
      <diagonal/>
    </border>
    <border>
      <left/>
      <right/>
      <top/>
      <bottom style="medium">
        <color auto="1"/>
      </bottom>
      <diagonal/>
    </border>
  </borders>
  <cellStyleXfs count="2">
    <xf numFmtId="0" fontId="0" fillId="0" borderId="0"/>
    <xf numFmtId="0" fontId="26" fillId="0" borderId="0" applyNumberFormat="0" applyFill="0" applyBorder="0" applyAlignment="0" applyProtection="0"/>
  </cellStyleXfs>
  <cellXfs count="142">
    <xf numFmtId="0" fontId="0" fillId="0" borderId="0" xfId="0"/>
    <xf numFmtId="0" fontId="1" fillId="0" borderId="0" xfId="0" applyFont="1"/>
    <xf numFmtId="0" fontId="1" fillId="0" borderId="0" xfId="0" applyFont="1" applyAlignment="1">
      <alignment wrapText="1"/>
    </xf>
    <xf numFmtId="3" fontId="1" fillId="0" borderId="0" xfId="0" applyNumberFormat="1" applyFont="1"/>
    <xf numFmtId="0" fontId="3" fillId="0" borderId="0" xfId="0" applyFont="1"/>
    <xf numFmtId="0" fontId="3" fillId="0" borderId="0" xfId="0" applyFont="1" applyAlignment="1">
      <alignment wrapText="1"/>
    </xf>
    <xf numFmtId="3" fontId="3" fillId="0" borderId="0" xfId="0" applyNumberFormat="1" applyFont="1"/>
    <xf numFmtId="0" fontId="8" fillId="2" borderId="2" xfId="0" applyFont="1" applyFill="1" applyBorder="1"/>
    <xf numFmtId="0" fontId="8" fillId="2" borderId="2" xfId="0" applyFont="1" applyFill="1" applyBorder="1" applyAlignment="1">
      <alignment wrapText="1"/>
    </xf>
    <xf numFmtId="0" fontId="9" fillId="0" borderId="5" xfId="0" applyFont="1" applyBorder="1"/>
    <xf numFmtId="0" fontId="9" fillId="0" borderId="4" xfId="0" applyFont="1" applyBorder="1"/>
    <xf numFmtId="0" fontId="11" fillId="0" borderId="2" xfId="0" applyFont="1" applyBorder="1" applyAlignment="1">
      <alignment vertical="center" wrapText="1"/>
    </xf>
    <xf numFmtId="0" fontId="12" fillId="0" borderId="2" xfId="0" applyFont="1" applyBorder="1" applyAlignment="1">
      <alignment vertical="center" wrapText="1"/>
    </xf>
    <xf numFmtId="164" fontId="12" fillId="0" borderId="2" xfId="0" applyNumberFormat="1" applyFont="1" applyBorder="1" applyAlignment="1">
      <alignment wrapText="1"/>
    </xf>
    <xf numFmtId="0" fontId="12" fillId="0" borderId="2" xfId="0" applyFont="1" applyBorder="1" applyAlignment="1">
      <alignment wrapText="1"/>
    </xf>
    <xf numFmtId="164" fontId="9" fillId="0" borderId="2" xfId="0" applyNumberFormat="1" applyFont="1" applyBorder="1"/>
    <xf numFmtId="0" fontId="11" fillId="0" borderId="2" xfId="0" applyFont="1" applyBorder="1" applyAlignment="1">
      <alignment horizontal="right" wrapText="1"/>
    </xf>
    <xf numFmtId="164" fontId="12" fillId="0" borderId="6" xfId="0" applyNumberFormat="1" applyFont="1" applyBorder="1" applyAlignment="1">
      <alignment wrapText="1"/>
    </xf>
    <xf numFmtId="0" fontId="12" fillId="0" borderId="6" xfId="0" applyFont="1" applyBorder="1" applyAlignment="1">
      <alignment wrapText="1"/>
    </xf>
    <xf numFmtId="0" fontId="14" fillId="0" borderId="2" xfId="0" applyFont="1" applyBorder="1" applyAlignment="1">
      <alignment horizontal="right" wrapText="1"/>
    </xf>
    <xf numFmtId="0" fontId="15" fillId="0" borderId="2" xfId="0" applyFont="1" applyBorder="1" applyAlignment="1">
      <alignment wrapText="1"/>
    </xf>
    <xf numFmtId="164" fontId="0" fillId="0" borderId="2" xfId="0" applyNumberFormat="1" applyBorder="1" applyAlignment="1">
      <alignment wrapText="1"/>
    </xf>
    <xf numFmtId="0" fontId="0" fillId="0" borderId="2" xfId="0" applyBorder="1" applyAlignment="1">
      <alignment wrapText="1"/>
    </xf>
    <xf numFmtId="0" fontId="7" fillId="0" borderId="6" xfId="0" applyFont="1" applyBorder="1" applyAlignment="1">
      <alignment horizontal="right"/>
    </xf>
    <xf numFmtId="0" fontId="9" fillId="0" borderId="2" xfId="0" applyFont="1" applyBorder="1" applyAlignment="1">
      <alignment wrapText="1"/>
    </xf>
    <xf numFmtId="164" fontId="18" fillId="0" borderId="7" xfId="0" applyNumberFormat="1" applyFont="1" applyBorder="1" applyAlignment="1">
      <alignment wrapText="1"/>
    </xf>
    <xf numFmtId="0" fontId="0" fillId="0" borderId="7" xfId="0" applyBorder="1" applyAlignment="1">
      <alignment wrapText="1"/>
    </xf>
    <xf numFmtId="0" fontId="9" fillId="0" borderId="2" xfId="0" applyFont="1" applyBorder="1" applyAlignment="1">
      <alignment horizontal="right" wrapText="1"/>
    </xf>
    <xf numFmtId="0" fontId="11" fillId="0" borderId="6" xfId="0" applyFont="1" applyBorder="1" applyAlignment="1">
      <alignment vertical="center" wrapText="1"/>
    </xf>
    <xf numFmtId="164" fontId="9" fillId="0" borderId="2" xfId="0" applyNumberFormat="1" applyFont="1" applyBorder="1" applyAlignment="1">
      <alignment wrapText="1"/>
    </xf>
    <xf numFmtId="0" fontId="19" fillId="0" borderId="6" xfId="0" applyFont="1" applyBorder="1" applyAlignment="1">
      <alignment horizontal="right"/>
    </xf>
    <xf numFmtId="164" fontId="9" fillId="0" borderId="6" xfId="0" applyNumberFormat="1" applyFont="1" applyBorder="1" applyAlignment="1">
      <alignment wrapText="1"/>
    </xf>
    <xf numFmtId="0" fontId="9" fillId="0" borderId="6" xfId="0" applyFont="1" applyBorder="1" applyAlignment="1">
      <alignment wrapText="1"/>
    </xf>
    <xf numFmtId="0" fontId="9" fillId="0" borderId="6" xfId="0" applyFont="1" applyBorder="1" applyAlignment="1">
      <alignment horizontal="right"/>
    </xf>
    <xf numFmtId="0" fontId="9" fillId="0" borderId="4" xfId="0" applyFont="1" applyBorder="1" applyAlignment="1">
      <alignment horizontal="right"/>
    </xf>
    <xf numFmtId="0" fontId="15" fillId="0" borderId="2" xfId="0" applyFont="1" applyBorder="1"/>
    <xf numFmtId="0" fontId="9" fillId="0" borderId="2" xfId="0" applyFont="1" applyBorder="1"/>
    <xf numFmtId="0" fontId="19" fillId="0" borderId="2" xfId="0" applyFont="1" applyBorder="1" applyAlignment="1">
      <alignment horizontal="right"/>
    </xf>
    <xf numFmtId="0" fontId="20" fillId="0" borderId="2" xfId="0" applyFont="1" applyBorder="1" applyAlignment="1">
      <alignment wrapText="1"/>
    </xf>
    <xf numFmtId="0" fontId="22" fillId="0" borderId="2" xfId="0" applyFont="1" applyBorder="1" applyAlignment="1">
      <alignment wrapText="1"/>
    </xf>
    <xf numFmtId="0" fontId="22" fillId="0" borderId="0" xfId="0" applyFont="1" applyAlignment="1">
      <alignment wrapText="1"/>
    </xf>
    <xf numFmtId="0" fontId="19" fillId="0" borderId="2" xfId="0" applyFont="1" applyBorder="1" applyAlignment="1">
      <alignment horizontal="right" wrapText="1"/>
    </xf>
    <xf numFmtId="0" fontId="24" fillId="0" borderId="2" xfId="0" applyFont="1" applyBorder="1" applyAlignment="1">
      <alignment horizontal="right" vertical="center" wrapText="1"/>
    </xf>
    <xf numFmtId="0" fontId="0" fillId="0" borderId="2" xfId="0" applyBorder="1"/>
    <xf numFmtId="164" fontId="10" fillId="0" borderId="2" xfId="0" applyNumberFormat="1" applyFont="1" applyBorder="1"/>
    <xf numFmtId="164" fontId="0" fillId="0" borderId="2" xfId="0" applyNumberFormat="1" applyBorder="1"/>
    <xf numFmtId="0" fontId="25" fillId="0" borderId="2" xfId="0" applyFont="1" applyBorder="1" applyAlignment="1">
      <alignment horizontal="right"/>
    </xf>
    <xf numFmtId="164" fontId="25" fillId="0" borderId="2" xfId="0" applyNumberFormat="1" applyFont="1" applyBorder="1"/>
    <xf numFmtId="0" fontId="25" fillId="0" borderId="0" xfId="0" applyFont="1" applyAlignment="1">
      <alignment horizontal="right"/>
    </xf>
    <xf numFmtId="164" fontId="0" fillId="0" borderId="0" xfId="0" applyNumberFormat="1"/>
    <xf numFmtId="164" fontId="25" fillId="0" borderId="0" xfId="0" applyNumberFormat="1" applyFont="1"/>
    <xf numFmtId="0" fontId="9" fillId="0" borderId="0" xfId="0" applyFont="1"/>
    <xf numFmtId="49" fontId="30" fillId="7" borderId="14" xfId="0" applyNumberFormat="1" applyFont="1" applyFill="1" applyBorder="1" applyAlignment="1">
      <alignment vertical="center" wrapText="1"/>
    </xf>
    <xf numFmtId="43" fontId="30" fillId="7" borderId="7" xfId="0" applyNumberFormat="1" applyFont="1" applyFill="1" applyBorder="1" applyAlignment="1">
      <alignment horizontal="center" vertical="center" wrapText="1"/>
    </xf>
    <xf numFmtId="49" fontId="30" fillId="7" borderId="16" xfId="0" applyNumberFormat="1" applyFont="1" applyFill="1" applyBorder="1" applyAlignment="1">
      <alignment vertical="center" wrapText="1"/>
    </xf>
    <xf numFmtId="43" fontId="30" fillId="7" borderId="2" xfId="0" applyNumberFormat="1" applyFont="1" applyFill="1" applyBorder="1" applyAlignment="1">
      <alignment horizontal="center" vertical="center" wrapText="1"/>
    </xf>
    <xf numFmtId="49" fontId="30" fillId="8" borderId="17" xfId="0" applyNumberFormat="1" applyFont="1" applyFill="1" applyBorder="1" applyAlignment="1">
      <alignment vertical="center" wrapText="1"/>
    </xf>
    <xf numFmtId="43" fontId="30" fillId="8" borderId="6" xfId="0" applyNumberFormat="1" applyFont="1" applyFill="1" applyBorder="1" applyAlignment="1">
      <alignment horizontal="center" vertical="center" wrapText="1"/>
    </xf>
    <xf numFmtId="43" fontId="30" fillId="6" borderId="12" xfId="0" applyNumberFormat="1" applyFont="1" applyFill="1" applyBorder="1" applyAlignment="1">
      <alignment horizontal="center" vertical="center" wrapText="1"/>
    </xf>
    <xf numFmtId="49" fontId="30" fillId="8" borderId="14" xfId="0" applyNumberFormat="1" applyFont="1" applyFill="1" applyBorder="1" applyAlignment="1">
      <alignment vertical="center" wrapText="1"/>
    </xf>
    <xf numFmtId="0" fontId="31" fillId="7" borderId="15" xfId="0" applyFont="1" applyFill="1" applyBorder="1" applyAlignment="1">
      <alignment horizontal="center" vertical="center" wrapText="1"/>
    </xf>
    <xf numFmtId="43" fontId="30" fillId="8" borderId="7" xfId="0" applyNumberFormat="1" applyFont="1" applyFill="1" applyBorder="1" applyAlignment="1">
      <alignment horizontal="center" vertical="center" wrapText="1"/>
    </xf>
    <xf numFmtId="49" fontId="30" fillId="8" borderId="16" xfId="0" applyNumberFormat="1" applyFont="1" applyFill="1" applyBorder="1" applyAlignment="1">
      <alignment vertical="center" wrapText="1"/>
    </xf>
    <xf numFmtId="43" fontId="30" fillId="8" borderId="2" xfId="0" applyNumberFormat="1" applyFont="1" applyFill="1" applyBorder="1" applyAlignment="1">
      <alignment horizontal="center" vertical="center" wrapText="1"/>
    </xf>
    <xf numFmtId="0" fontId="31" fillId="7" borderId="18" xfId="0" applyFont="1" applyFill="1" applyBorder="1" applyAlignment="1">
      <alignment horizontal="center" vertical="center" wrapText="1"/>
    </xf>
    <xf numFmtId="49" fontId="31" fillId="8" borderId="16" xfId="0" applyNumberFormat="1" applyFont="1" applyFill="1" applyBorder="1" applyAlignment="1">
      <alignment vertical="center" wrapText="1"/>
    </xf>
    <xf numFmtId="43" fontId="30" fillId="6" borderId="2" xfId="0" applyNumberFormat="1" applyFont="1" applyFill="1" applyBorder="1" applyAlignment="1">
      <alignment horizontal="center" vertical="center" wrapText="1"/>
    </xf>
    <xf numFmtId="0" fontId="0" fillId="11" borderId="19" xfId="0" applyFill="1" applyBorder="1" applyAlignment="1">
      <alignment horizontal="center"/>
    </xf>
    <xf numFmtId="165" fontId="32" fillId="9" borderId="2" xfId="0" applyNumberFormat="1" applyFont="1" applyFill="1" applyBorder="1" applyAlignment="1">
      <alignment horizontal="center" vertical="center" wrapText="1"/>
    </xf>
    <xf numFmtId="0" fontId="0" fillId="9" borderId="19" xfId="0" applyFill="1" applyBorder="1" applyAlignment="1">
      <alignment horizontal="center"/>
    </xf>
    <xf numFmtId="0" fontId="0" fillId="0" borderId="24" xfId="0" applyBorder="1" applyAlignment="1">
      <alignment horizontal="center"/>
    </xf>
    <xf numFmtId="49" fontId="30" fillId="8" borderId="25" xfId="0" applyNumberFormat="1" applyFont="1" applyFill="1" applyBorder="1" applyAlignment="1">
      <alignment vertical="center" wrapText="1"/>
    </xf>
    <xf numFmtId="0" fontId="0" fillId="0" borderId="28" xfId="0" applyBorder="1" applyAlignment="1">
      <alignment horizontal="center"/>
    </xf>
    <xf numFmtId="49" fontId="34" fillId="5" borderId="8" xfId="0" applyNumberFormat="1" applyFont="1" applyFill="1" applyBorder="1" applyAlignment="1">
      <alignment horizontal="center" vertical="center" wrapText="1"/>
    </xf>
    <xf numFmtId="49" fontId="34" fillId="5" borderId="9" xfId="0" applyNumberFormat="1" applyFont="1" applyFill="1" applyBorder="1" applyAlignment="1">
      <alignment horizontal="center" vertical="center" wrapText="1"/>
    </xf>
    <xf numFmtId="49" fontId="34" fillId="5" borderId="10" xfId="0" applyNumberFormat="1" applyFont="1" applyFill="1" applyBorder="1" applyAlignment="1">
      <alignment horizontal="center" vertical="center" wrapText="1"/>
    </xf>
    <xf numFmtId="49" fontId="32" fillId="6" borderId="11" xfId="0" applyNumberFormat="1" applyFont="1" applyFill="1" applyBorder="1" applyAlignment="1">
      <alignment vertical="center" wrapText="1"/>
    </xf>
    <xf numFmtId="49" fontId="30" fillId="6" borderId="12" xfId="0" applyNumberFormat="1" applyFont="1" applyFill="1" applyBorder="1" applyAlignment="1">
      <alignment vertical="center" wrapText="1"/>
    </xf>
    <xf numFmtId="0" fontId="35" fillId="6" borderId="13" xfId="0" applyFont="1" applyFill="1" applyBorder="1" applyAlignment="1">
      <alignment horizontal="center" vertical="center" wrapText="1"/>
    </xf>
    <xf numFmtId="165" fontId="30" fillId="6" borderId="12" xfId="0" applyNumberFormat="1" applyFont="1" applyFill="1" applyBorder="1" applyAlignment="1">
      <alignment horizontal="center" vertical="center" wrapText="1"/>
    </xf>
    <xf numFmtId="49" fontId="30" fillId="7" borderId="7" xfId="0" applyNumberFormat="1" applyFont="1" applyFill="1" applyBorder="1" applyAlignment="1">
      <alignment vertical="center" wrapText="1"/>
    </xf>
    <xf numFmtId="49" fontId="30" fillId="7" borderId="2" xfId="0" applyNumberFormat="1" applyFont="1" applyFill="1" applyBorder="1" applyAlignment="1">
      <alignment vertical="center" wrapText="1"/>
    </xf>
    <xf numFmtId="49" fontId="30" fillId="7" borderId="2" xfId="0" applyNumberFormat="1" applyFont="1" applyFill="1" applyBorder="1" applyAlignment="1">
      <alignment horizontal="left" vertical="center" wrapText="1"/>
    </xf>
    <xf numFmtId="49" fontId="30" fillId="8" borderId="6" xfId="0" applyNumberFormat="1" applyFont="1" applyFill="1" applyBorder="1" applyAlignment="1">
      <alignment vertical="center" wrapText="1"/>
    </xf>
    <xf numFmtId="49" fontId="30" fillId="8" borderId="7" xfId="0" applyNumberFormat="1" applyFont="1" applyFill="1" applyBorder="1" applyAlignment="1">
      <alignment vertical="center" wrapText="1"/>
    </xf>
    <xf numFmtId="49" fontId="30" fillId="8" borderId="2" xfId="0" applyNumberFormat="1" applyFont="1" applyFill="1" applyBorder="1" applyAlignment="1">
      <alignment vertical="center" wrapText="1"/>
    </xf>
    <xf numFmtId="0" fontId="36" fillId="8" borderId="15" xfId="0" applyFont="1" applyFill="1" applyBorder="1" applyAlignment="1">
      <alignment horizontal="center" vertical="center" wrapText="1"/>
    </xf>
    <xf numFmtId="0" fontId="36" fillId="8" borderId="19" xfId="0" applyFont="1" applyFill="1" applyBorder="1" applyAlignment="1">
      <alignment horizontal="center" vertical="center" wrapText="1"/>
    </xf>
    <xf numFmtId="0" fontId="37" fillId="8" borderId="19" xfId="0" applyFont="1" applyFill="1" applyBorder="1" applyAlignment="1">
      <alignment horizontal="center" vertical="center" wrapText="1"/>
    </xf>
    <xf numFmtId="0" fontId="36" fillId="9" borderId="19" xfId="0" applyFont="1" applyFill="1" applyBorder="1" applyAlignment="1">
      <alignment horizontal="center" vertical="center" wrapText="1"/>
    </xf>
    <xf numFmtId="0" fontId="31" fillId="8" borderId="19" xfId="0" applyFont="1" applyFill="1" applyBorder="1" applyAlignment="1">
      <alignment horizontal="center" vertical="center" wrapText="1"/>
    </xf>
    <xf numFmtId="49" fontId="32" fillId="6" borderId="16" xfId="0" applyNumberFormat="1" applyFont="1" applyFill="1" applyBorder="1" applyAlignment="1">
      <alignment vertical="center" wrapText="1"/>
    </xf>
    <xf numFmtId="49" fontId="30" fillId="6" borderId="2" xfId="0" applyNumberFormat="1" applyFont="1" applyFill="1" applyBorder="1" applyAlignment="1">
      <alignment vertical="center" wrapText="1"/>
    </xf>
    <xf numFmtId="0" fontId="35" fillId="6" borderId="19" xfId="0" applyFont="1" applyFill="1" applyBorder="1" applyAlignment="1">
      <alignment horizontal="center" vertical="center" wrapText="1"/>
    </xf>
    <xf numFmtId="49" fontId="34" fillId="6" borderId="16" xfId="0" applyNumberFormat="1" applyFont="1" applyFill="1" applyBorder="1" applyAlignment="1">
      <alignment horizontal="left" vertical="center" wrapText="1"/>
    </xf>
    <xf numFmtId="49" fontId="30" fillId="8" borderId="2" xfId="0" applyNumberFormat="1" applyFont="1" applyFill="1" applyBorder="1" applyAlignment="1">
      <alignment horizontal="justify" vertical="center"/>
    </xf>
    <xf numFmtId="49" fontId="30" fillId="8" borderId="6" xfId="0" applyNumberFormat="1" applyFont="1" applyFill="1" applyBorder="1" applyAlignment="1">
      <alignment horizontal="justify" vertical="center"/>
    </xf>
    <xf numFmtId="49" fontId="30" fillId="10" borderId="16" xfId="0" applyNumberFormat="1" applyFont="1" applyFill="1" applyBorder="1" applyAlignment="1">
      <alignment vertical="center" wrapText="1"/>
    </xf>
    <xf numFmtId="49" fontId="32" fillId="10" borderId="3" xfId="0" applyNumberFormat="1" applyFont="1" applyFill="1" applyBorder="1" applyAlignment="1">
      <alignment horizontal="center" vertical="center"/>
    </xf>
    <xf numFmtId="0" fontId="35" fillId="10" borderId="21" xfId="0" applyFont="1" applyFill="1" applyBorder="1" applyAlignment="1">
      <alignment horizontal="center" vertical="center" wrapText="1"/>
    </xf>
    <xf numFmtId="49" fontId="32" fillId="7" borderId="2" xfId="0" applyNumberFormat="1" applyFont="1" applyFill="1" applyBorder="1" applyAlignment="1">
      <alignment horizontal="center" vertical="center"/>
    </xf>
    <xf numFmtId="0" fontId="35" fillId="7" borderId="19" xfId="0" applyFont="1" applyFill="1" applyBorder="1" applyAlignment="1">
      <alignment horizontal="center" vertical="center" wrapText="1"/>
    </xf>
    <xf numFmtId="49" fontId="32" fillId="9" borderId="16" xfId="0" applyNumberFormat="1" applyFont="1" applyFill="1" applyBorder="1" applyAlignment="1">
      <alignment vertical="center" wrapText="1"/>
    </xf>
    <xf numFmtId="49" fontId="33" fillId="9" borderId="23" xfId="0" applyNumberFormat="1" applyFont="1" applyFill="1" applyBorder="1" applyAlignment="1">
      <alignment horizontal="center" vertical="center"/>
    </xf>
    <xf numFmtId="0" fontId="32" fillId="8" borderId="26" xfId="0" applyFont="1" applyFill="1" applyBorder="1" applyAlignment="1">
      <alignment vertical="center" wrapText="1"/>
    </xf>
    <xf numFmtId="165" fontId="32" fillId="8" borderId="27" xfId="0" applyNumberFormat="1" applyFont="1" applyFill="1" applyBorder="1" applyAlignment="1">
      <alignment horizontal="center" vertical="center" wrapText="1"/>
    </xf>
    <xf numFmtId="166" fontId="0" fillId="11" borderId="19" xfId="0" applyNumberFormat="1" applyFill="1" applyBorder="1" applyAlignment="1">
      <alignment horizontal="right"/>
    </xf>
    <xf numFmtId="166" fontId="30" fillId="11" borderId="2" xfId="0" applyNumberFormat="1" applyFont="1" applyFill="1" applyBorder="1" applyAlignment="1">
      <alignment horizontal="right" vertical="center" wrapText="1"/>
    </xf>
    <xf numFmtId="166" fontId="32" fillId="10" borderId="20" xfId="0" applyNumberFormat="1" applyFont="1" applyFill="1" applyBorder="1" applyAlignment="1">
      <alignment horizontal="right" vertical="center" wrapText="1"/>
    </xf>
    <xf numFmtId="166" fontId="32" fillId="7" borderId="7" xfId="0" applyNumberFormat="1" applyFont="1" applyFill="1" applyBorder="1" applyAlignment="1">
      <alignment horizontal="right" vertical="center" wrapText="1"/>
    </xf>
    <xf numFmtId="166" fontId="35" fillId="7" borderId="19" xfId="0" applyNumberFormat="1" applyFont="1" applyFill="1" applyBorder="1" applyAlignment="1">
      <alignment horizontal="right" vertical="center" wrapText="1"/>
    </xf>
    <xf numFmtId="166" fontId="8" fillId="9" borderId="6" xfId="0" applyNumberFormat="1" applyFont="1" applyFill="1" applyBorder="1" applyAlignment="1">
      <alignment horizontal="right"/>
    </xf>
    <xf numFmtId="166" fontId="8" fillId="9" borderId="19" xfId="0" applyNumberFormat="1" applyFont="1" applyFill="1" applyBorder="1" applyAlignment="1">
      <alignment horizontal="right"/>
    </xf>
    <xf numFmtId="166" fontId="33" fillId="9" borderId="20" xfId="0" applyNumberFormat="1" applyFont="1" applyFill="1" applyBorder="1" applyAlignment="1">
      <alignment horizontal="right" vertical="center" wrapText="1"/>
    </xf>
    <xf numFmtId="166" fontId="29" fillId="0" borderId="24" xfId="0" applyNumberFormat="1" applyFont="1" applyBorder="1" applyAlignment="1">
      <alignment horizontal="right"/>
    </xf>
    <xf numFmtId="0" fontId="6" fillId="0" borderId="0" xfId="0" applyFont="1"/>
    <xf numFmtId="3" fontId="6" fillId="0" borderId="0" xfId="0" applyNumberFormat="1" applyFont="1"/>
    <xf numFmtId="0" fontId="31" fillId="0" borderId="2" xfId="0" applyFont="1" applyBorder="1" applyAlignment="1">
      <alignment wrapText="1"/>
    </xf>
    <xf numFmtId="0" fontId="31" fillId="0" borderId="2" xfId="1" applyFont="1" applyBorder="1" applyAlignment="1" applyProtection="1">
      <alignment wrapText="1"/>
    </xf>
    <xf numFmtId="0" fontId="2" fillId="0" borderId="1" xfId="0" applyFont="1" applyBorder="1" applyAlignment="1">
      <alignment horizontal="left" wrapText="1"/>
    </xf>
    <xf numFmtId="0" fontId="2" fillId="0" borderId="0" xfId="0" applyFont="1" applyAlignment="1">
      <alignment horizontal="left" wrapText="1"/>
    </xf>
    <xf numFmtId="0" fontId="4" fillId="0" borderId="0" xfId="0" applyFont="1" applyAlignment="1">
      <alignment horizontal="center" wrapText="1"/>
    </xf>
    <xf numFmtId="0" fontId="27" fillId="12" borderId="0" xfId="0" applyFont="1" applyFill="1" applyAlignment="1">
      <alignment horizontal="center" vertical="center" wrapText="1"/>
    </xf>
    <xf numFmtId="0" fontId="10" fillId="4" borderId="3" xfId="0" applyFont="1" applyFill="1" applyBorder="1"/>
    <xf numFmtId="0" fontId="0" fillId="0" borderId="4" xfId="0" applyBorder="1"/>
    <xf numFmtId="0" fontId="10" fillId="0" borderId="0" xfId="0" applyFont="1" applyAlignment="1">
      <alignment horizontal="left"/>
    </xf>
    <xf numFmtId="0" fontId="0" fillId="0" borderId="0" xfId="0" applyAlignment="1">
      <alignment horizontal="left"/>
    </xf>
    <xf numFmtId="0" fontId="9" fillId="0" borderId="0" xfId="0" applyFont="1"/>
    <xf numFmtId="0" fontId="28" fillId="12" borderId="0" xfId="0" applyFont="1" applyFill="1" applyAlignment="1">
      <alignment horizontal="center" wrapText="1"/>
    </xf>
    <xf numFmtId="0" fontId="0" fillId="0" borderId="0" xfId="0"/>
    <xf numFmtId="0" fontId="24" fillId="3" borderId="0" xfId="0" applyFont="1" applyFill="1" applyAlignment="1">
      <alignment vertical="center" wrapText="1"/>
    </xf>
    <xf numFmtId="0" fontId="8" fillId="3" borderId="0" xfId="0" applyFont="1" applyFill="1"/>
    <xf numFmtId="0" fontId="11" fillId="0" borderId="0" xfId="0" applyFont="1" applyAlignment="1">
      <alignment vertical="center" wrapText="1"/>
    </xf>
    <xf numFmtId="0" fontId="10" fillId="4" borderId="0" xfId="0" applyFont="1" applyFill="1"/>
    <xf numFmtId="0" fontId="8" fillId="4" borderId="0" xfId="0" applyFont="1" applyFill="1"/>
    <xf numFmtId="0" fontId="10" fillId="3" borderId="3" xfId="0" applyFont="1" applyFill="1" applyBorder="1"/>
    <xf numFmtId="49" fontId="32" fillId="11" borderId="22" xfId="0" applyNumberFormat="1" applyFont="1" applyFill="1" applyBorder="1" applyAlignment="1">
      <alignment horizontal="left" vertical="center" wrapText="1"/>
    </xf>
    <xf numFmtId="49" fontId="32" fillId="11" borderId="4" xfId="0" applyNumberFormat="1" applyFont="1" applyFill="1" applyBorder="1" applyAlignment="1">
      <alignment horizontal="left" vertical="center" wrapText="1"/>
    </xf>
    <xf numFmtId="49" fontId="32" fillId="11" borderId="22" xfId="0" applyNumberFormat="1" applyFont="1" applyFill="1" applyBorder="1" applyAlignment="1">
      <alignment horizontal="left" vertical="center"/>
    </xf>
    <xf numFmtId="49" fontId="32" fillId="11" borderId="4" xfId="0" applyNumberFormat="1" applyFont="1" applyFill="1" applyBorder="1" applyAlignment="1">
      <alignment horizontal="left" vertical="center"/>
    </xf>
    <xf numFmtId="0" fontId="38" fillId="12" borderId="29" xfId="0" applyFont="1" applyFill="1" applyBorder="1" applyAlignment="1">
      <alignment horizontal="center" vertical="center" wrapText="1"/>
    </xf>
    <xf numFmtId="0" fontId="39" fillId="0" borderId="0" xfId="0" applyFont="1" applyAlignment="1">
      <alignment horizontal="center" wrapText="1"/>
    </xf>
  </cellXfs>
  <cellStyles count="2">
    <cellStyle name="Hyperlink" xfId="1" builtinId="8"/>
    <cellStyle name="Normal" xfId="0" builtinId="0"/>
  </cellStyles>
  <dxfs count="6">
    <dxf>
      <font>
        <b val="0"/>
        <i val="0"/>
        <strike val="0"/>
        <condense val="0"/>
        <extend val="0"/>
        <outline val="0"/>
        <shadow val="0"/>
        <u val="none"/>
        <vertAlign val="baseline"/>
        <sz val="12"/>
        <color theme="1"/>
        <name val="Avenir Next Regular"/>
        <scheme val="none"/>
      </font>
    </dxf>
    <dxf>
      <font>
        <b val="0"/>
        <i val="0"/>
        <strike val="0"/>
        <condense val="0"/>
        <extend val="0"/>
        <outline val="0"/>
        <shadow val="0"/>
        <u val="none"/>
        <vertAlign val="baseline"/>
        <sz val="12"/>
        <color theme="1"/>
        <name val="Avenir Next Regular"/>
        <scheme val="none"/>
      </font>
    </dxf>
    <dxf>
      <font>
        <b val="0"/>
        <i val="0"/>
        <strike val="0"/>
        <condense val="0"/>
        <extend val="0"/>
        <outline val="0"/>
        <shadow val="0"/>
        <u val="none"/>
        <vertAlign val="baseline"/>
        <sz val="12"/>
        <color theme="1"/>
        <name val="Avenir Next Regular"/>
        <scheme val="none"/>
      </font>
    </dxf>
    <dxf>
      <font>
        <b val="0"/>
        <i val="0"/>
        <strike val="0"/>
        <condense val="0"/>
        <extend val="0"/>
        <outline val="0"/>
        <shadow val="0"/>
        <u val="none"/>
        <vertAlign val="baseline"/>
        <sz val="12"/>
        <color theme="1"/>
        <name val="Avenir Next Regular"/>
        <scheme val="none"/>
      </font>
    </dxf>
    <dxf>
      <font>
        <b val="0"/>
        <i val="0"/>
        <strike val="0"/>
        <condense val="0"/>
        <extend val="0"/>
        <outline val="0"/>
        <shadow val="0"/>
        <u val="none"/>
        <vertAlign val="baseline"/>
        <sz val="12"/>
        <color theme="1"/>
        <name val="Avenir Next Regular"/>
        <scheme val="none"/>
      </font>
    </dxf>
    <dxf>
      <font>
        <b val="0"/>
        <i val="0"/>
        <strike val="0"/>
        <condense val="0"/>
        <extend val="0"/>
        <outline val="0"/>
        <shadow val="0"/>
        <u val="none"/>
        <vertAlign val="baseline"/>
        <sz val="12"/>
        <color theme="1"/>
        <name val="Avenir Next Regular"/>
        <scheme val="none"/>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99BCBA72-8EA4-5D49-9171-A9BB1AF4DB52}" name="Table1" displayName="Table1" ref="A5:D20" totalsRowShown="0" headerRowDxfId="5" dataDxfId="4">
  <autoFilter ref="A5:D20" xr:uid="{76C22E96-2534-3D44-BB5A-9FFAE5E413CB}"/>
  <tableColumns count="4">
    <tableColumn id="1" xr3:uid="{5C30BE1E-17BC-184C-B083-A127A558E194}" name="Item" dataDxfId="3"/>
    <tableColumn id="2" xr3:uid="{7A459542-E233-BE4C-8810-C0B0E859E3B2}" name="Purpose" dataDxfId="2"/>
    <tableColumn id="3" xr3:uid="{EF02429C-DAE0-D343-9199-771219D9A62B}" name="Cost" dataDxfId="1"/>
    <tableColumn id="4" xr3:uid="{D9C0F5C0-948E-2446-A3E1-22F70E465EEE}" name="Funded By" dataDxfId="0"/>
  </tableColumns>
  <tableStyleInfo name="TableStyleMedium2"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hyperlink" Target="https://en.wiktionary.org/wiki/Purity"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35BD44-C15B-124E-9F84-FF3DEC981482}">
  <dimension ref="A1:L25"/>
  <sheetViews>
    <sheetView tabSelected="1" topLeftCell="A7" zoomScale="196" zoomScaleNormal="196" workbookViewId="0">
      <selection activeCell="C9" sqref="C9"/>
    </sheetView>
  </sheetViews>
  <sheetFormatPr baseColWidth="10" defaultColWidth="11.1640625" defaultRowHeight="16"/>
  <cols>
    <col min="1" max="1" width="24.83203125" customWidth="1"/>
    <col min="2" max="2" width="36.1640625" customWidth="1"/>
    <col min="3" max="3" width="18.6640625" customWidth="1"/>
    <col min="4" max="4" width="28" customWidth="1"/>
  </cols>
  <sheetData>
    <row r="1" spans="1:12" ht="34" customHeight="1">
      <c r="A1" s="122" t="s">
        <v>197</v>
      </c>
      <c r="B1" s="122"/>
      <c r="C1" s="122"/>
      <c r="D1" s="122"/>
    </row>
    <row r="2" spans="1:12" ht="34" customHeight="1">
      <c r="A2" s="122"/>
      <c r="B2" s="122"/>
      <c r="C2" s="122"/>
      <c r="D2" s="122"/>
    </row>
    <row r="3" spans="1:12" ht="34" customHeight="1">
      <c r="A3" s="122"/>
      <c r="B3" s="122"/>
      <c r="C3" s="122"/>
      <c r="D3" s="122"/>
    </row>
    <row r="4" spans="1:12" ht="34" customHeight="1">
      <c r="A4" s="122"/>
      <c r="B4" s="122"/>
      <c r="C4" s="122"/>
      <c r="D4" s="122"/>
    </row>
    <row r="5" spans="1:12" ht="17">
      <c r="A5" s="1" t="s">
        <v>0</v>
      </c>
      <c r="B5" s="1" t="s">
        <v>1</v>
      </c>
      <c r="C5" s="1" t="s">
        <v>2</v>
      </c>
      <c r="D5" s="1" t="s">
        <v>3</v>
      </c>
    </row>
    <row r="6" spans="1:12" ht="90" customHeight="1">
      <c r="A6" s="4" t="s">
        <v>4</v>
      </c>
      <c r="B6" s="5" t="s">
        <v>192</v>
      </c>
      <c r="C6" s="6">
        <v>30000</v>
      </c>
      <c r="D6" s="4" t="s">
        <v>5</v>
      </c>
      <c r="E6" s="121" t="s">
        <v>193</v>
      </c>
      <c r="F6" s="121"/>
      <c r="G6" s="121"/>
      <c r="H6" s="121"/>
      <c r="I6" s="121"/>
      <c r="J6" s="121"/>
      <c r="K6" s="121"/>
      <c r="L6" s="121"/>
    </row>
    <row r="7" spans="1:12" ht="90" customHeight="1">
      <c r="A7" s="4" t="s">
        <v>4</v>
      </c>
      <c r="B7" s="5" t="s">
        <v>198</v>
      </c>
      <c r="C7" s="6">
        <v>10400</v>
      </c>
      <c r="D7" s="4" t="s">
        <v>19</v>
      </c>
      <c r="E7" s="121"/>
      <c r="F7" s="121"/>
      <c r="G7" s="121"/>
      <c r="H7" s="121"/>
      <c r="I7" s="121"/>
      <c r="J7" s="121"/>
      <c r="K7" s="121"/>
      <c r="L7" s="121"/>
    </row>
    <row r="8" spans="1:12" ht="198">
      <c r="A8" s="4" t="s">
        <v>4</v>
      </c>
      <c r="B8" s="5" t="s">
        <v>199</v>
      </c>
      <c r="C8" s="6">
        <v>3500</v>
      </c>
      <c r="D8" s="4" t="s">
        <v>5</v>
      </c>
      <c r="E8" s="121"/>
      <c r="F8" s="121"/>
      <c r="G8" s="121"/>
      <c r="H8" s="121"/>
      <c r="I8" s="121"/>
      <c r="J8" s="121"/>
      <c r="K8" s="121"/>
      <c r="L8" s="121"/>
    </row>
    <row r="9" spans="1:12" ht="90">
      <c r="A9" s="1" t="s">
        <v>6</v>
      </c>
      <c r="B9" s="2" t="s">
        <v>203</v>
      </c>
      <c r="C9" s="3">
        <v>5000</v>
      </c>
      <c r="D9" s="1" t="s">
        <v>5</v>
      </c>
    </row>
    <row r="10" spans="1:12" ht="126">
      <c r="A10" s="1" t="s">
        <v>7</v>
      </c>
      <c r="B10" s="2" t="s">
        <v>194</v>
      </c>
      <c r="C10" s="3">
        <v>3000</v>
      </c>
      <c r="D10" s="1" t="s">
        <v>5</v>
      </c>
    </row>
    <row r="11" spans="1:12" ht="90">
      <c r="A11" s="1" t="s">
        <v>8</v>
      </c>
      <c r="B11" s="2" t="s">
        <v>195</v>
      </c>
      <c r="C11" s="3">
        <v>3000</v>
      </c>
      <c r="D11" s="1" t="s">
        <v>5</v>
      </c>
    </row>
    <row r="12" spans="1:12" ht="90">
      <c r="A12" s="1" t="s">
        <v>9</v>
      </c>
      <c r="B12" s="2" t="s">
        <v>18</v>
      </c>
      <c r="C12" s="3">
        <v>5000</v>
      </c>
      <c r="D12" s="1" t="s">
        <v>5</v>
      </c>
    </row>
    <row r="13" spans="1:12" ht="54">
      <c r="A13" s="2" t="s">
        <v>196</v>
      </c>
      <c r="B13" s="2" t="s">
        <v>200</v>
      </c>
      <c r="C13" s="3">
        <v>5000</v>
      </c>
      <c r="D13" s="1" t="s">
        <v>201</v>
      </c>
    </row>
    <row r="14" spans="1:12" ht="72">
      <c r="A14" s="1" t="s">
        <v>10</v>
      </c>
      <c r="B14" s="2" t="s">
        <v>11</v>
      </c>
      <c r="C14" s="3">
        <v>20000</v>
      </c>
      <c r="D14" s="1" t="s">
        <v>201</v>
      </c>
    </row>
    <row r="15" spans="1:12" ht="36">
      <c r="A15" s="1" t="s">
        <v>12</v>
      </c>
      <c r="B15" s="2" t="s">
        <v>13</v>
      </c>
      <c r="C15" s="3">
        <v>10000</v>
      </c>
      <c r="D15" s="1" t="s">
        <v>14</v>
      </c>
    </row>
    <row r="16" spans="1:12" ht="17">
      <c r="A16" s="1" t="s">
        <v>15</v>
      </c>
      <c r="B16" s="1"/>
      <c r="C16" s="3">
        <f>SUM(C6:C15)</f>
        <v>94900</v>
      </c>
      <c r="D16" s="1"/>
    </row>
    <row r="17" spans="1:4" ht="17">
      <c r="A17" s="1" t="s">
        <v>16</v>
      </c>
      <c r="B17" s="1"/>
      <c r="C17" s="3">
        <f>SUM(C13:C15,C7)</f>
        <v>45400</v>
      </c>
      <c r="D17" s="1"/>
    </row>
    <row r="18" spans="1:4" ht="17">
      <c r="A18" s="115" t="s">
        <v>17</v>
      </c>
      <c r="B18" s="115"/>
      <c r="C18" s="116">
        <f>C16-C17</f>
        <v>49500</v>
      </c>
      <c r="D18" s="115"/>
    </row>
    <row r="19" spans="1:4" ht="17">
      <c r="A19" s="1"/>
      <c r="B19" s="1"/>
      <c r="C19" s="1"/>
      <c r="D19" s="1"/>
    </row>
    <row r="20" spans="1:4" ht="17">
      <c r="A20" s="1"/>
      <c r="B20" s="1"/>
      <c r="C20" s="1"/>
      <c r="D20" s="1"/>
    </row>
    <row r="22" spans="1:4" ht="23" customHeight="1">
      <c r="A22" s="119"/>
      <c r="B22" s="119"/>
      <c r="C22" s="119"/>
      <c r="D22" s="119"/>
    </row>
    <row r="23" spans="1:4">
      <c r="A23" s="120"/>
      <c r="B23" s="120"/>
      <c r="C23" s="120"/>
      <c r="D23" s="120"/>
    </row>
    <row r="24" spans="1:4">
      <c r="A24" s="120"/>
      <c r="B24" s="120"/>
      <c r="C24" s="120"/>
      <c r="D24" s="120"/>
    </row>
    <row r="25" spans="1:4">
      <c r="A25" s="120"/>
      <c r="B25" s="120"/>
      <c r="C25" s="120"/>
      <c r="D25" s="120"/>
    </row>
  </sheetData>
  <mergeCells count="3">
    <mergeCell ref="A22:D25"/>
    <mergeCell ref="E6:L8"/>
    <mergeCell ref="A1:D4"/>
  </mergeCells>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2EDE94-38D7-5D4D-8590-7E59968A37CC}">
  <dimension ref="A1:F57"/>
  <sheetViews>
    <sheetView topLeftCell="A38" zoomScale="166" zoomScaleNormal="166" workbookViewId="0">
      <selection sqref="A1:F3"/>
    </sheetView>
  </sheetViews>
  <sheetFormatPr baseColWidth="10" defaultColWidth="11.1640625" defaultRowHeight="16"/>
  <cols>
    <col min="1" max="1" width="25.5" customWidth="1"/>
    <col min="2" max="2" width="39.33203125" customWidth="1"/>
    <col min="6" max="6" width="23.5" customWidth="1"/>
  </cols>
  <sheetData>
    <row r="1" spans="1:6" ht="75" customHeight="1">
      <c r="A1" s="128" t="s">
        <v>190</v>
      </c>
      <c r="B1" s="128"/>
      <c r="C1" s="128"/>
      <c r="D1" s="128"/>
      <c r="E1" s="128"/>
      <c r="F1" s="128"/>
    </row>
    <row r="2" spans="1:6" ht="16" customHeight="1">
      <c r="A2" s="128"/>
      <c r="B2" s="128"/>
      <c r="C2" s="128"/>
      <c r="D2" s="128"/>
      <c r="E2" s="128"/>
      <c r="F2" s="128"/>
    </row>
    <row r="3" spans="1:6" ht="31.75" customHeight="1">
      <c r="A3" s="128"/>
      <c r="B3" s="128"/>
      <c r="C3" s="128"/>
      <c r="D3" s="128"/>
      <c r="E3" s="128"/>
      <c r="F3" s="128"/>
    </row>
    <row r="5" spans="1:6" ht="17">
      <c r="A5" s="7" t="s">
        <v>0</v>
      </c>
      <c r="B5" s="7" t="s">
        <v>1</v>
      </c>
      <c r="C5" s="8" t="s">
        <v>20</v>
      </c>
      <c r="D5" s="7" t="s">
        <v>21</v>
      </c>
      <c r="E5" s="7" t="s">
        <v>22</v>
      </c>
      <c r="F5" s="7" t="s">
        <v>23</v>
      </c>
    </row>
    <row r="6" spans="1:6">
      <c r="A6" s="135" t="s">
        <v>24</v>
      </c>
      <c r="B6" s="124"/>
      <c r="C6" s="9"/>
      <c r="D6" s="9"/>
      <c r="E6" s="9"/>
      <c r="F6" s="10"/>
    </row>
    <row r="7" spans="1:6" ht="144">
      <c r="A7" s="11" t="s">
        <v>25</v>
      </c>
      <c r="B7" s="12" t="s">
        <v>26</v>
      </c>
      <c r="C7" s="13">
        <v>2390</v>
      </c>
      <c r="D7" s="14">
        <v>4</v>
      </c>
      <c r="E7" s="15">
        <f t="shared" ref="E7:E17" si="0">SUM(C7*D7)</f>
        <v>9560</v>
      </c>
      <c r="F7" s="16" t="s">
        <v>27</v>
      </c>
    </row>
    <row r="8" spans="1:6" ht="48">
      <c r="A8" s="11" t="s">
        <v>28</v>
      </c>
      <c r="B8" s="12" t="s">
        <v>29</v>
      </c>
      <c r="C8" s="17">
        <v>109</v>
      </c>
      <c r="D8" s="18">
        <v>2</v>
      </c>
      <c r="E8" s="15">
        <f>SUM(C8*D8)</f>
        <v>218</v>
      </c>
      <c r="F8" s="19" t="s">
        <v>5</v>
      </c>
    </row>
    <row r="9" spans="1:6" ht="160">
      <c r="A9" s="11" t="s">
        <v>30</v>
      </c>
      <c r="B9" s="12" t="s">
        <v>31</v>
      </c>
      <c r="C9" s="13">
        <v>109</v>
      </c>
      <c r="D9" s="14">
        <v>2</v>
      </c>
      <c r="E9" s="15">
        <f>SUM(C9*D9)</f>
        <v>218</v>
      </c>
      <c r="F9" s="19" t="s">
        <v>5</v>
      </c>
    </row>
    <row r="10" spans="1:6" ht="144">
      <c r="A10" s="11" t="s">
        <v>32</v>
      </c>
      <c r="B10" s="12" t="s">
        <v>33</v>
      </c>
      <c r="C10" s="13">
        <v>2172</v>
      </c>
      <c r="D10" s="14">
        <v>2</v>
      </c>
      <c r="E10" s="15">
        <f>SUM(C10*D10)</f>
        <v>4344</v>
      </c>
      <c r="F10" s="19" t="s">
        <v>5</v>
      </c>
    </row>
    <row r="11" spans="1:6" ht="64">
      <c r="A11" s="11" t="s">
        <v>34</v>
      </c>
      <c r="B11" s="20" t="s">
        <v>35</v>
      </c>
      <c r="C11" s="21">
        <v>217</v>
      </c>
      <c r="D11" s="22">
        <v>2</v>
      </c>
      <c r="E11" s="15">
        <f>SUM(C11*D11)</f>
        <v>434</v>
      </c>
      <c r="F11" s="23" t="s">
        <v>5</v>
      </c>
    </row>
    <row r="12" spans="1:6" ht="64">
      <c r="A12" s="11" t="s">
        <v>36</v>
      </c>
      <c r="B12" s="24" t="s">
        <v>37</v>
      </c>
      <c r="C12" s="25">
        <v>272</v>
      </c>
      <c r="D12" s="26">
        <v>2</v>
      </c>
      <c r="E12" s="15">
        <f t="shared" ref="E12" si="1">SUM(C12*D12)</f>
        <v>544</v>
      </c>
      <c r="F12" s="27" t="s">
        <v>38</v>
      </c>
    </row>
    <row r="13" spans="1:6" ht="80">
      <c r="A13" s="28" t="s">
        <v>39</v>
      </c>
      <c r="B13" s="12" t="s">
        <v>40</v>
      </c>
      <c r="C13" s="29">
        <v>206</v>
      </c>
      <c r="D13" s="24">
        <v>1</v>
      </c>
      <c r="E13" s="15">
        <f>SUM(C13*D13)</f>
        <v>206</v>
      </c>
      <c r="F13" s="30" t="s">
        <v>5</v>
      </c>
    </row>
    <row r="14" spans="1:6" ht="64">
      <c r="A14" s="11" t="s">
        <v>41</v>
      </c>
      <c r="B14" s="12" t="s">
        <v>42</v>
      </c>
      <c r="C14" s="13">
        <v>597</v>
      </c>
      <c r="D14" s="14">
        <v>1</v>
      </c>
      <c r="E14" s="15">
        <f t="shared" si="0"/>
        <v>597</v>
      </c>
      <c r="F14" s="19" t="s">
        <v>5</v>
      </c>
    </row>
    <row r="15" spans="1:6" ht="64">
      <c r="A15" s="11" t="s">
        <v>43</v>
      </c>
      <c r="B15" s="20" t="s">
        <v>44</v>
      </c>
      <c r="C15" s="31">
        <v>600</v>
      </c>
      <c r="D15" s="32">
        <v>2</v>
      </c>
      <c r="E15" s="15">
        <f>SUM(C15*D15)</f>
        <v>1200</v>
      </c>
      <c r="F15" s="33" t="s">
        <v>45</v>
      </c>
    </row>
    <row r="16" spans="1:6" ht="160">
      <c r="A16" s="11" t="s">
        <v>46</v>
      </c>
      <c r="B16" s="12" t="s">
        <v>47</v>
      </c>
      <c r="C16" s="17">
        <v>140</v>
      </c>
      <c r="D16" s="18">
        <v>1</v>
      </c>
      <c r="E16" s="15">
        <f>SUM(C16*D16)</f>
        <v>140</v>
      </c>
      <c r="F16" s="16" t="s">
        <v>48</v>
      </c>
    </row>
    <row r="17" spans="1:6" ht="112">
      <c r="A17" s="11" t="s">
        <v>49</v>
      </c>
      <c r="B17" s="12" t="s">
        <v>50</v>
      </c>
      <c r="C17" s="13">
        <v>84</v>
      </c>
      <c r="D17" s="14">
        <v>1</v>
      </c>
      <c r="E17" s="15">
        <f t="shared" si="0"/>
        <v>84</v>
      </c>
      <c r="F17" s="16" t="s">
        <v>48</v>
      </c>
    </row>
    <row r="18" spans="1:6">
      <c r="A18" s="123" t="s">
        <v>51</v>
      </c>
      <c r="B18" s="124"/>
      <c r="C18" s="9"/>
      <c r="D18" s="9"/>
      <c r="E18" s="9"/>
      <c r="F18" s="34"/>
    </row>
    <row r="19" spans="1:6" ht="192">
      <c r="A19" s="35" t="s">
        <v>52</v>
      </c>
      <c r="B19" s="24" t="s">
        <v>53</v>
      </c>
      <c r="C19" s="15">
        <v>433</v>
      </c>
      <c r="D19" s="36">
        <v>11</v>
      </c>
      <c r="E19" s="15">
        <f>SUM(C19*D19)</f>
        <v>4763</v>
      </c>
      <c r="F19" s="37" t="s">
        <v>5</v>
      </c>
    </row>
    <row r="20" spans="1:6" ht="80">
      <c r="A20" s="35" t="s">
        <v>54</v>
      </c>
      <c r="B20" s="38" t="s">
        <v>55</v>
      </c>
      <c r="C20" s="15">
        <v>87</v>
      </c>
      <c r="D20" s="36">
        <v>11</v>
      </c>
      <c r="E20" s="15">
        <f t="shared" ref="E20:E28" si="2">SUM(C20*D20)</f>
        <v>957</v>
      </c>
      <c r="F20" s="37" t="s">
        <v>5</v>
      </c>
    </row>
    <row r="21" spans="1:6" ht="112">
      <c r="A21" s="35" t="s">
        <v>56</v>
      </c>
      <c r="B21" s="39" t="s">
        <v>57</v>
      </c>
      <c r="C21" s="15">
        <v>87</v>
      </c>
      <c r="D21" s="36">
        <v>11</v>
      </c>
      <c r="E21" s="15">
        <f t="shared" si="2"/>
        <v>957</v>
      </c>
      <c r="F21" s="37" t="s">
        <v>5</v>
      </c>
    </row>
    <row r="22" spans="1:6" ht="48">
      <c r="A22" s="35" t="s">
        <v>58</v>
      </c>
      <c r="B22" s="40" t="s">
        <v>59</v>
      </c>
      <c r="C22" s="15">
        <v>22</v>
      </c>
      <c r="D22" s="36">
        <v>11</v>
      </c>
      <c r="E22" s="15">
        <f t="shared" si="2"/>
        <v>242</v>
      </c>
      <c r="F22" s="37" t="s">
        <v>5</v>
      </c>
    </row>
    <row r="23" spans="1:6" ht="48">
      <c r="A23" s="36" t="s">
        <v>60</v>
      </c>
      <c r="B23" s="24" t="s">
        <v>61</v>
      </c>
      <c r="C23" s="15">
        <v>54</v>
      </c>
      <c r="D23" s="36">
        <v>11</v>
      </c>
      <c r="E23" s="15">
        <f t="shared" si="2"/>
        <v>594</v>
      </c>
      <c r="F23" s="37" t="s">
        <v>5</v>
      </c>
    </row>
    <row r="24" spans="1:6" ht="144">
      <c r="A24" s="20" t="s">
        <v>62</v>
      </c>
      <c r="B24" s="20" t="s">
        <v>63</v>
      </c>
      <c r="C24" s="15">
        <v>531</v>
      </c>
      <c r="D24" s="36">
        <v>11</v>
      </c>
      <c r="E24" s="15">
        <f t="shared" si="2"/>
        <v>5841</v>
      </c>
      <c r="F24" s="37" t="s">
        <v>5</v>
      </c>
    </row>
    <row r="25" spans="1:6" ht="48">
      <c r="A25" s="20" t="s">
        <v>64</v>
      </c>
      <c r="B25" s="20" t="s">
        <v>65</v>
      </c>
      <c r="C25" s="15">
        <v>88</v>
      </c>
      <c r="D25" s="36">
        <v>11</v>
      </c>
      <c r="E25" s="15">
        <f t="shared" si="2"/>
        <v>968</v>
      </c>
      <c r="F25" s="27" t="s">
        <v>66</v>
      </c>
    </row>
    <row r="26" spans="1:6" ht="48">
      <c r="A26" s="20" t="s">
        <v>67</v>
      </c>
      <c r="B26" s="20" t="s">
        <v>68</v>
      </c>
      <c r="C26" s="15">
        <v>12</v>
      </c>
      <c r="D26" s="36">
        <v>11</v>
      </c>
      <c r="E26" s="15">
        <f t="shared" si="2"/>
        <v>132</v>
      </c>
      <c r="F26" s="27" t="s">
        <v>66</v>
      </c>
    </row>
    <row r="27" spans="1:6" ht="64">
      <c r="A27" s="20" t="s">
        <v>69</v>
      </c>
      <c r="B27" s="20" t="s">
        <v>70</v>
      </c>
      <c r="C27" s="15">
        <v>36</v>
      </c>
      <c r="D27" s="36">
        <v>1</v>
      </c>
      <c r="E27" s="15">
        <f t="shared" si="2"/>
        <v>36</v>
      </c>
      <c r="F27" s="41" t="s">
        <v>5</v>
      </c>
    </row>
    <row r="28" spans="1:6" ht="176">
      <c r="A28" s="20" t="s">
        <v>71</v>
      </c>
      <c r="B28" s="20" t="s">
        <v>72</v>
      </c>
      <c r="C28" s="15">
        <v>98</v>
      </c>
      <c r="D28" s="36">
        <v>7</v>
      </c>
      <c r="E28" s="15">
        <f t="shared" si="2"/>
        <v>686</v>
      </c>
      <c r="F28" s="41" t="s">
        <v>5</v>
      </c>
    </row>
    <row r="29" spans="1:6">
      <c r="A29" s="42" t="s">
        <v>73</v>
      </c>
      <c r="B29" s="36"/>
      <c r="C29" s="15"/>
      <c r="D29" s="43"/>
      <c r="E29" s="44">
        <f>SUM(E7:E28)</f>
        <v>32721</v>
      </c>
      <c r="F29" s="43"/>
    </row>
    <row r="30" spans="1:6" ht="32">
      <c r="A30" s="11" t="s">
        <v>74</v>
      </c>
      <c r="B30" s="36"/>
      <c r="C30" s="15"/>
      <c r="D30" s="43"/>
      <c r="E30" s="15">
        <v>2390</v>
      </c>
      <c r="F30" s="43"/>
    </row>
    <row r="31" spans="1:6" ht="32">
      <c r="A31" s="11" t="s">
        <v>75</v>
      </c>
      <c r="B31" s="43"/>
      <c r="C31" s="45"/>
      <c r="D31" s="43"/>
      <c r="E31" s="15">
        <f>C7</f>
        <v>2390</v>
      </c>
      <c r="F31" s="43"/>
    </row>
    <row r="32" spans="1:6" ht="32">
      <c r="A32" s="11" t="s">
        <v>76</v>
      </c>
      <c r="B32" s="43"/>
      <c r="C32" s="45"/>
      <c r="D32" s="43"/>
      <c r="E32" s="15">
        <f>SUM(E15)</f>
        <v>1200</v>
      </c>
      <c r="F32" s="43"/>
    </row>
    <row r="33" spans="1:6" ht="32">
      <c r="A33" s="11" t="s">
        <v>77</v>
      </c>
      <c r="B33" s="43"/>
      <c r="C33" s="45"/>
      <c r="D33" s="43"/>
      <c r="E33" s="15">
        <f>E12+E16+E17</f>
        <v>768</v>
      </c>
      <c r="F33" s="43"/>
    </row>
    <row r="34" spans="1:6" ht="48">
      <c r="A34" s="11" t="s">
        <v>78</v>
      </c>
      <c r="B34" s="43"/>
      <c r="C34" s="45"/>
      <c r="D34" s="43"/>
      <c r="E34" s="15">
        <v>1100</v>
      </c>
      <c r="F34" s="43"/>
    </row>
    <row r="35" spans="1:6">
      <c r="A35" s="46" t="s">
        <v>79</v>
      </c>
      <c r="B35" s="43"/>
      <c r="C35" s="45"/>
      <c r="D35" s="43"/>
      <c r="E35" s="47">
        <f>E29-(E30+E31+E32+E33+E34)</f>
        <v>24873</v>
      </c>
      <c r="F35" s="43"/>
    </row>
    <row r="36" spans="1:6">
      <c r="A36" s="48"/>
      <c r="C36" s="49"/>
      <c r="E36" s="50"/>
    </row>
    <row r="37" spans="1:6">
      <c r="A37" s="125" t="s">
        <v>80</v>
      </c>
      <c r="B37" s="126"/>
      <c r="C37" s="49"/>
      <c r="E37" s="50"/>
    </row>
    <row r="38" spans="1:6" ht="96">
      <c r="A38" s="11" t="s">
        <v>81</v>
      </c>
      <c r="B38" s="12" t="s">
        <v>82</v>
      </c>
      <c r="C38" s="13">
        <v>70</v>
      </c>
      <c r="D38" s="14">
        <v>1</v>
      </c>
      <c r="E38" s="15">
        <f t="shared" ref="E38:E39" si="3">SUM(C38*D38)</f>
        <v>70</v>
      </c>
      <c r="F38" s="16" t="s">
        <v>83</v>
      </c>
    </row>
    <row r="39" spans="1:6" ht="48">
      <c r="A39" s="11" t="s">
        <v>81</v>
      </c>
      <c r="B39" s="12" t="s">
        <v>84</v>
      </c>
      <c r="C39" s="13">
        <v>385</v>
      </c>
      <c r="D39" s="14">
        <v>1</v>
      </c>
      <c r="E39" s="15">
        <f t="shared" si="3"/>
        <v>385</v>
      </c>
      <c r="F39" s="16" t="s">
        <v>83</v>
      </c>
    </row>
    <row r="40" spans="1:6" ht="64">
      <c r="A40" s="20" t="s">
        <v>85</v>
      </c>
      <c r="B40" s="20" t="s">
        <v>86</v>
      </c>
      <c r="C40" s="15">
        <v>660</v>
      </c>
      <c r="D40" s="36">
        <v>7</v>
      </c>
      <c r="E40" s="15">
        <f t="shared" ref="E40" si="4">SUM(C40*D40)</f>
        <v>4620</v>
      </c>
      <c r="F40" s="16" t="s">
        <v>87</v>
      </c>
    </row>
    <row r="42" spans="1:6">
      <c r="A42" s="130" t="s">
        <v>88</v>
      </c>
      <c r="B42" s="131"/>
    </row>
    <row r="43" spans="1:6">
      <c r="A43" s="132" t="s">
        <v>89</v>
      </c>
      <c r="B43" s="129"/>
    </row>
    <row r="44" spans="1:6">
      <c r="A44" s="127" t="s">
        <v>90</v>
      </c>
      <c r="B44" s="127"/>
      <c r="C44" s="51"/>
    </row>
    <row r="46" spans="1:6">
      <c r="A46" s="133" t="s">
        <v>91</v>
      </c>
      <c r="B46" s="134"/>
    </row>
    <row r="47" spans="1:6">
      <c r="A47" s="127" t="s">
        <v>92</v>
      </c>
      <c r="B47" s="129"/>
    </row>
    <row r="48" spans="1:6">
      <c r="A48" s="127" t="s">
        <v>93</v>
      </c>
      <c r="B48" s="129"/>
    </row>
    <row r="49" spans="1:2">
      <c r="A49" s="127" t="s">
        <v>94</v>
      </c>
      <c r="B49" s="129"/>
    </row>
    <row r="50" spans="1:2">
      <c r="A50" s="127" t="s">
        <v>95</v>
      </c>
      <c r="B50" s="129"/>
    </row>
    <row r="51" spans="1:2">
      <c r="A51" s="127" t="s">
        <v>96</v>
      </c>
      <c r="B51" s="129"/>
    </row>
    <row r="52" spans="1:2">
      <c r="A52" s="127" t="s">
        <v>97</v>
      </c>
      <c r="B52" s="129"/>
    </row>
    <row r="53" spans="1:2">
      <c r="A53" s="127" t="s">
        <v>98</v>
      </c>
      <c r="B53" s="129"/>
    </row>
    <row r="54" spans="1:2">
      <c r="A54" s="127" t="s">
        <v>99</v>
      </c>
      <c r="B54" s="127"/>
    </row>
    <row r="55" spans="1:2">
      <c r="A55" s="127" t="s">
        <v>100</v>
      </c>
      <c r="B55" s="127"/>
    </row>
    <row r="56" spans="1:2">
      <c r="A56" s="127" t="s">
        <v>101</v>
      </c>
      <c r="B56" s="127"/>
    </row>
    <row r="57" spans="1:2">
      <c r="A57" s="127" t="s">
        <v>102</v>
      </c>
      <c r="B57" s="127"/>
    </row>
  </sheetData>
  <mergeCells count="19">
    <mergeCell ref="A1:F3"/>
    <mergeCell ref="A49:B49"/>
    <mergeCell ref="A50:B50"/>
    <mergeCell ref="A51:B51"/>
    <mergeCell ref="A52:B52"/>
    <mergeCell ref="A42:B42"/>
    <mergeCell ref="A43:B43"/>
    <mergeCell ref="A44:B44"/>
    <mergeCell ref="A46:B46"/>
    <mergeCell ref="A47:B47"/>
    <mergeCell ref="A48:B48"/>
    <mergeCell ref="A6:B6"/>
    <mergeCell ref="A18:B18"/>
    <mergeCell ref="A37:B37"/>
    <mergeCell ref="A55:B55"/>
    <mergeCell ref="A56:B56"/>
    <mergeCell ref="A57:B57"/>
    <mergeCell ref="A53:B53"/>
    <mergeCell ref="A54:B54"/>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BC8B83-6AD7-E545-8ABD-F3F6D7453B44}">
  <dimension ref="A1:J51"/>
  <sheetViews>
    <sheetView topLeftCell="A6" zoomScale="179" zoomScaleNormal="179" workbookViewId="0">
      <selection activeCell="E49" sqref="E49"/>
    </sheetView>
  </sheetViews>
  <sheetFormatPr baseColWidth="10" defaultColWidth="11.1640625" defaultRowHeight="16"/>
  <cols>
    <col min="1" max="1" width="18.5" customWidth="1"/>
    <col min="2" max="2" width="50.33203125" customWidth="1"/>
    <col min="3" max="3" width="26" customWidth="1"/>
    <col min="4" max="4" width="19.1640625" customWidth="1"/>
    <col min="5" max="5" width="26" customWidth="1"/>
  </cols>
  <sheetData>
    <row r="1" spans="1:10" ht="121" customHeight="1" thickBot="1">
      <c r="A1" s="140" t="s">
        <v>189</v>
      </c>
      <c r="B1" s="140"/>
      <c r="C1" s="140"/>
      <c r="D1" s="140"/>
      <c r="E1" s="140"/>
    </row>
    <row r="2" spans="1:10" ht="35" thickBot="1">
      <c r="A2" s="73" t="s">
        <v>0</v>
      </c>
      <c r="B2" s="74" t="s">
        <v>1</v>
      </c>
      <c r="C2" s="75" t="s">
        <v>183</v>
      </c>
      <c r="D2" s="74" t="s">
        <v>2</v>
      </c>
      <c r="E2" s="75" t="s">
        <v>184</v>
      </c>
    </row>
    <row r="3" spans="1:10" ht="35" thickBot="1">
      <c r="A3" s="76" t="s">
        <v>103</v>
      </c>
      <c r="B3" s="77"/>
      <c r="C3" s="78"/>
      <c r="D3" s="79"/>
      <c r="E3" s="78"/>
      <c r="G3" s="141" t="s">
        <v>191</v>
      </c>
      <c r="H3" s="141"/>
      <c r="I3" s="141"/>
      <c r="J3" s="141"/>
    </row>
    <row r="4" spans="1:10" ht="17">
      <c r="A4" s="52" t="s">
        <v>104</v>
      </c>
      <c r="B4" s="80" t="s">
        <v>105</v>
      </c>
      <c r="C4" s="60" t="s">
        <v>19</v>
      </c>
      <c r="D4" s="53">
        <v>1500</v>
      </c>
      <c r="E4" s="60" t="s">
        <v>19</v>
      </c>
      <c r="G4" s="141"/>
      <c r="H4" s="141"/>
      <c r="I4" s="141"/>
      <c r="J4" s="141"/>
    </row>
    <row r="5" spans="1:10" ht="17">
      <c r="A5" s="54" t="s">
        <v>106</v>
      </c>
      <c r="B5" s="81" t="s">
        <v>107</v>
      </c>
      <c r="C5" s="60" t="s">
        <v>19</v>
      </c>
      <c r="D5" s="55">
        <v>355</v>
      </c>
      <c r="E5" s="60" t="s">
        <v>19</v>
      </c>
      <c r="G5" s="141"/>
      <c r="H5" s="141"/>
      <c r="I5" s="141"/>
      <c r="J5" s="141"/>
    </row>
    <row r="6" spans="1:10" ht="34">
      <c r="A6" s="54" t="s">
        <v>108</v>
      </c>
      <c r="B6" s="81" t="s">
        <v>109</v>
      </c>
      <c r="C6" s="60" t="s">
        <v>19</v>
      </c>
      <c r="D6" s="55">
        <v>4500</v>
      </c>
      <c r="E6" s="60" t="s">
        <v>19</v>
      </c>
      <c r="G6" s="141"/>
      <c r="H6" s="141"/>
      <c r="I6" s="141"/>
      <c r="J6" s="141"/>
    </row>
    <row r="7" spans="1:10" ht="17">
      <c r="A7" s="54" t="s">
        <v>110</v>
      </c>
      <c r="B7" s="82" t="s">
        <v>111</v>
      </c>
      <c r="C7" s="60" t="s">
        <v>19</v>
      </c>
      <c r="D7" s="55">
        <v>300</v>
      </c>
      <c r="E7" s="60" t="s">
        <v>19</v>
      </c>
      <c r="G7" s="141"/>
      <c r="H7" s="141"/>
      <c r="I7" s="141"/>
      <c r="J7" s="141"/>
    </row>
    <row r="8" spans="1:10" ht="34">
      <c r="A8" s="54" t="s">
        <v>112</v>
      </c>
      <c r="B8" s="81" t="s">
        <v>113</v>
      </c>
      <c r="C8" s="60" t="s">
        <v>19</v>
      </c>
      <c r="D8" s="55">
        <v>125</v>
      </c>
      <c r="E8" s="60" t="s">
        <v>19</v>
      </c>
    </row>
    <row r="9" spans="1:10" ht="17">
      <c r="A9" s="54" t="s">
        <v>114</v>
      </c>
      <c r="B9" s="81" t="s">
        <v>115</v>
      </c>
      <c r="C9" s="60" t="s">
        <v>19</v>
      </c>
      <c r="D9" s="55">
        <v>60</v>
      </c>
      <c r="E9" s="60" t="s">
        <v>19</v>
      </c>
    </row>
    <row r="10" spans="1:10" ht="17">
      <c r="A10" s="54" t="s">
        <v>116</v>
      </c>
      <c r="B10" s="81" t="s">
        <v>117</v>
      </c>
      <c r="C10" s="60" t="s">
        <v>19</v>
      </c>
      <c r="D10" s="55">
        <v>1100</v>
      </c>
      <c r="E10" s="60" t="s">
        <v>19</v>
      </c>
    </row>
    <row r="11" spans="1:10" ht="18" thickBot="1">
      <c r="A11" s="56" t="s">
        <v>118</v>
      </c>
      <c r="B11" s="83" t="s">
        <v>119</v>
      </c>
      <c r="C11" s="60" t="s">
        <v>120</v>
      </c>
      <c r="D11" s="57">
        <v>10000</v>
      </c>
      <c r="E11" s="60" t="s">
        <v>120</v>
      </c>
    </row>
    <row r="12" spans="1:10" ht="18" thickBot="1">
      <c r="A12" s="76" t="s">
        <v>121</v>
      </c>
      <c r="B12" s="77"/>
      <c r="C12" s="78"/>
      <c r="D12" s="58"/>
      <c r="E12" s="78"/>
    </row>
    <row r="13" spans="1:10" ht="17">
      <c r="A13" s="59" t="s">
        <v>122</v>
      </c>
      <c r="B13" s="84" t="s">
        <v>123</v>
      </c>
      <c r="C13" s="60" t="s">
        <v>120</v>
      </c>
      <c r="D13" s="61">
        <v>250</v>
      </c>
      <c r="E13" s="60" t="s">
        <v>120</v>
      </c>
    </row>
    <row r="14" spans="1:10" ht="34">
      <c r="A14" s="54" t="s">
        <v>124</v>
      </c>
      <c r="B14" s="81" t="s">
        <v>125</v>
      </c>
      <c r="C14" s="60" t="s">
        <v>19</v>
      </c>
      <c r="D14" s="55">
        <v>875</v>
      </c>
      <c r="E14" s="60" t="s">
        <v>19</v>
      </c>
    </row>
    <row r="15" spans="1:10" ht="17">
      <c r="A15" s="54" t="s">
        <v>126</v>
      </c>
      <c r="B15" s="81" t="s">
        <v>127</v>
      </c>
      <c r="C15" s="60" t="s">
        <v>19</v>
      </c>
      <c r="D15" s="55">
        <v>735</v>
      </c>
      <c r="E15" s="60" t="s">
        <v>19</v>
      </c>
    </row>
    <row r="16" spans="1:10" ht="34">
      <c r="A16" s="62" t="s">
        <v>128</v>
      </c>
      <c r="B16" s="85" t="s">
        <v>129</v>
      </c>
      <c r="C16" s="60" t="s">
        <v>19</v>
      </c>
      <c r="D16" s="63">
        <v>875</v>
      </c>
      <c r="E16" s="60" t="s">
        <v>19</v>
      </c>
    </row>
    <row r="17" spans="1:5" ht="34">
      <c r="A17" s="62" t="s">
        <v>130</v>
      </c>
      <c r="B17" s="85" t="s">
        <v>131</v>
      </c>
      <c r="C17" s="60" t="s">
        <v>19</v>
      </c>
      <c r="D17" s="63">
        <v>1500</v>
      </c>
      <c r="E17" s="60" t="s">
        <v>19</v>
      </c>
    </row>
    <row r="18" spans="1:5" ht="34">
      <c r="A18" s="62" t="s">
        <v>132</v>
      </c>
      <c r="B18" s="85" t="s">
        <v>133</v>
      </c>
      <c r="C18" s="60" t="s">
        <v>19</v>
      </c>
      <c r="D18" s="63">
        <v>135</v>
      </c>
      <c r="E18" s="60" t="s">
        <v>19</v>
      </c>
    </row>
    <row r="19" spans="1:5" ht="35" thickBot="1">
      <c r="A19" s="56" t="s">
        <v>134</v>
      </c>
      <c r="B19" s="83" t="s">
        <v>135</v>
      </c>
      <c r="C19" s="64" t="s">
        <v>120</v>
      </c>
      <c r="D19" s="57">
        <v>1500</v>
      </c>
      <c r="E19" s="64" t="s">
        <v>120</v>
      </c>
    </row>
    <row r="20" spans="1:5" ht="18" thickBot="1">
      <c r="A20" s="76" t="s">
        <v>136</v>
      </c>
      <c r="B20" s="77"/>
      <c r="C20" s="78"/>
      <c r="D20" s="58"/>
      <c r="E20" s="78"/>
    </row>
    <row r="21" spans="1:5" ht="17">
      <c r="A21" s="59" t="s">
        <v>137</v>
      </c>
      <c r="B21" s="84" t="s">
        <v>138</v>
      </c>
      <c r="C21" s="86" t="s">
        <v>5</v>
      </c>
      <c r="D21" s="61">
        <v>11000</v>
      </c>
      <c r="E21" s="86" t="s">
        <v>5</v>
      </c>
    </row>
    <row r="22" spans="1:5" ht="51">
      <c r="A22" s="62" t="s">
        <v>139</v>
      </c>
      <c r="B22" s="85" t="s">
        <v>140</v>
      </c>
      <c r="C22" s="87" t="s">
        <v>5</v>
      </c>
      <c r="D22" s="63">
        <v>44000</v>
      </c>
      <c r="E22" s="87" t="s">
        <v>5</v>
      </c>
    </row>
    <row r="23" spans="1:5" ht="34">
      <c r="A23" s="62" t="s">
        <v>141</v>
      </c>
      <c r="B23" s="85" t="s">
        <v>142</v>
      </c>
      <c r="C23" s="87" t="s">
        <v>5</v>
      </c>
      <c r="D23" s="63">
        <v>1800</v>
      </c>
      <c r="E23" s="88" t="s">
        <v>187</v>
      </c>
    </row>
    <row r="24" spans="1:5" ht="34">
      <c r="A24" s="62" t="s">
        <v>143</v>
      </c>
      <c r="B24" s="85" t="s">
        <v>144</v>
      </c>
      <c r="C24" s="60" t="s">
        <v>19</v>
      </c>
      <c r="D24" s="63">
        <v>7800</v>
      </c>
      <c r="E24" s="60" t="s">
        <v>19</v>
      </c>
    </row>
    <row r="25" spans="1:5" ht="34">
      <c r="A25" s="62" t="s">
        <v>145</v>
      </c>
      <c r="B25" s="85" t="s">
        <v>146</v>
      </c>
      <c r="C25" s="89" t="s">
        <v>5</v>
      </c>
      <c r="D25" s="63">
        <v>1700</v>
      </c>
      <c r="E25" s="88" t="s">
        <v>187</v>
      </c>
    </row>
    <row r="26" spans="1:5" ht="34">
      <c r="A26" s="62" t="s">
        <v>147</v>
      </c>
      <c r="B26" s="117" t="s">
        <v>188</v>
      </c>
      <c r="C26" s="89" t="s">
        <v>5</v>
      </c>
      <c r="D26" s="63">
        <v>4700</v>
      </c>
      <c r="E26" s="88" t="s">
        <v>187</v>
      </c>
    </row>
    <row r="27" spans="1:5" ht="34">
      <c r="A27" s="62" t="s">
        <v>148</v>
      </c>
      <c r="B27" s="85" t="s">
        <v>149</v>
      </c>
      <c r="C27" s="89" t="s">
        <v>5</v>
      </c>
      <c r="D27" s="63">
        <v>3800</v>
      </c>
      <c r="E27" s="88" t="s">
        <v>187</v>
      </c>
    </row>
    <row r="28" spans="1:5" ht="34">
      <c r="A28" s="62" t="s">
        <v>150</v>
      </c>
      <c r="B28" s="85" t="s">
        <v>151</v>
      </c>
      <c r="C28" s="89" t="s">
        <v>5</v>
      </c>
      <c r="D28" s="63">
        <v>1920</v>
      </c>
      <c r="E28" s="88" t="s">
        <v>187</v>
      </c>
    </row>
    <row r="29" spans="1:5" ht="17">
      <c r="A29" s="62" t="s">
        <v>152</v>
      </c>
      <c r="B29" s="85" t="s">
        <v>153</v>
      </c>
      <c r="C29" s="89" t="s">
        <v>5</v>
      </c>
      <c r="D29" s="63">
        <v>1900</v>
      </c>
      <c r="E29" s="88" t="s">
        <v>187</v>
      </c>
    </row>
    <row r="30" spans="1:5" ht="34">
      <c r="A30" s="62" t="s">
        <v>154</v>
      </c>
      <c r="B30" s="85" t="s">
        <v>155</v>
      </c>
      <c r="C30" s="90" t="s">
        <v>156</v>
      </c>
      <c r="D30" s="63">
        <v>2195</v>
      </c>
      <c r="E30" s="90" t="s">
        <v>156</v>
      </c>
    </row>
    <row r="31" spans="1:5" ht="17">
      <c r="A31" s="65" t="s">
        <v>157</v>
      </c>
      <c r="B31" s="85" t="s">
        <v>158</v>
      </c>
      <c r="C31" s="60" t="s">
        <v>19</v>
      </c>
      <c r="D31" s="63">
        <v>745</v>
      </c>
      <c r="E31" s="60" t="s">
        <v>19</v>
      </c>
    </row>
    <row r="32" spans="1:5" ht="51">
      <c r="A32" s="62" t="s">
        <v>159</v>
      </c>
      <c r="B32" s="85" t="s">
        <v>160</v>
      </c>
      <c r="C32" s="90" t="s">
        <v>156</v>
      </c>
      <c r="D32" s="63">
        <v>2790</v>
      </c>
      <c r="E32" s="90" t="s">
        <v>156</v>
      </c>
    </row>
    <row r="33" spans="1:5" ht="34">
      <c r="A33" s="62" t="s">
        <v>161</v>
      </c>
      <c r="B33" s="118" t="s">
        <v>162</v>
      </c>
      <c r="C33" s="60" t="s">
        <v>19</v>
      </c>
      <c r="D33" s="63">
        <v>873</v>
      </c>
      <c r="E33" s="60" t="s">
        <v>19</v>
      </c>
    </row>
    <row r="34" spans="1:5" ht="34">
      <c r="A34" s="62" t="s">
        <v>163</v>
      </c>
      <c r="B34" s="85" t="s">
        <v>164</v>
      </c>
      <c r="C34" s="90" t="s">
        <v>156</v>
      </c>
      <c r="D34" s="63">
        <v>2155</v>
      </c>
      <c r="E34" s="90" t="s">
        <v>156</v>
      </c>
    </row>
    <row r="35" spans="1:5" ht="17">
      <c r="A35" s="91" t="s">
        <v>165</v>
      </c>
      <c r="B35" s="92"/>
      <c r="C35" s="93"/>
      <c r="D35" s="66"/>
      <c r="E35" s="93"/>
    </row>
    <row r="36" spans="1:5" ht="51">
      <c r="A36" s="62" t="s">
        <v>166</v>
      </c>
      <c r="B36" s="85" t="s">
        <v>167</v>
      </c>
      <c r="C36" s="90" t="s">
        <v>156</v>
      </c>
      <c r="D36" s="63">
        <v>5795</v>
      </c>
      <c r="E36" s="90" t="s">
        <v>156</v>
      </c>
    </row>
    <row r="37" spans="1:5" ht="17">
      <c r="A37" s="62" t="s">
        <v>168</v>
      </c>
      <c r="B37" s="85" t="s">
        <v>169</v>
      </c>
      <c r="C37" s="90" t="s">
        <v>156</v>
      </c>
      <c r="D37" s="63">
        <v>800</v>
      </c>
      <c r="E37" s="90" t="s">
        <v>156</v>
      </c>
    </row>
    <row r="38" spans="1:5" ht="17">
      <c r="A38" s="62" t="s">
        <v>170</v>
      </c>
      <c r="B38" s="85" t="s">
        <v>171</v>
      </c>
      <c r="C38" s="90" t="s">
        <v>156</v>
      </c>
      <c r="D38" s="63">
        <v>2300</v>
      </c>
      <c r="E38" s="90" t="s">
        <v>156</v>
      </c>
    </row>
    <row r="39" spans="1:5" ht="17">
      <c r="A39" s="62" t="s">
        <v>172</v>
      </c>
      <c r="B39" s="85" t="s">
        <v>173</v>
      </c>
      <c r="C39" s="90" t="s">
        <v>156</v>
      </c>
      <c r="D39" s="63">
        <v>700</v>
      </c>
      <c r="E39" s="90" t="s">
        <v>156</v>
      </c>
    </row>
    <row r="40" spans="1:5" ht="17">
      <c r="A40" s="62" t="s">
        <v>174</v>
      </c>
      <c r="B40" s="85" t="s">
        <v>175</v>
      </c>
      <c r="C40" s="90" t="s">
        <v>156</v>
      </c>
      <c r="D40" s="63">
        <v>1200</v>
      </c>
      <c r="E40" s="90" t="s">
        <v>156</v>
      </c>
    </row>
    <row r="41" spans="1:5" ht="17">
      <c r="A41" s="94" t="s">
        <v>176</v>
      </c>
      <c r="B41" s="92"/>
      <c r="C41" s="93"/>
      <c r="D41" s="66"/>
      <c r="E41" s="93"/>
    </row>
    <row r="42" spans="1:5" ht="51">
      <c r="A42" s="62" t="s">
        <v>177</v>
      </c>
      <c r="B42" s="95" t="s">
        <v>178</v>
      </c>
      <c r="C42" s="90" t="s">
        <v>156</v>
      </c>
      <c r="D42" s="63">
        <v>2000</v>
      </c>
      <c r="E42" s="90" t="s">
        <v>156</v>
      </c>
    </row>
    <row r="43" spans="1:5" ht="35" thickBot="1">
      <c r="A43" s="56" t="s">
        <v>179</v>
      </c>
      <c r="B43" s="96" t="s">
        <v>202</v>
      </c>
      <c r="C43" s="90" t="s">
        <v>156</v>
      </c>
      <c r="D43" s="57">
        <v>250</v>
      </c>
      <c r="E43" s="90" t="s">
        <v>156</v>
      </c>
    </row>
    <row r="44" spans="1:5" ht="17" thickBot="1">
      <c r="A44" s="97"/>
      <c r="B44" s="98" t="s">
        <v>180</v>
      </c>
      <c r="C44" s="99"/>
      <c r="D44" s="108">
        <f>SUM(D4:D43)</f>
        <v>124233</v>
      </c>
      <c r="E44" s="108">
        <f>SUM(D4:D43)</f>
        <v>124233</v>
      </c>
    </row>
    <row r="45" spans="1:5">
      <c r="A45" s="54"/>
      <c r="B45" s="100"/>
      <c r="C45" s="101"/>
      <c r="D45" s="109"/>
      <c r="E45" s="110"/>
    </row>
    <row r="46" spans="1:5">
      <c r="A46" s="136" t="s">
        <v>181</v>
      </c>
      <c r="B46" s="137"/>
      <c r="C46" s="67"/>
      <c r="D46" s="107">
        <f>SUM(D33,D31,D24,D18,D17,D16,D15,D14,D10,D9,D8,D7,D6,D4,D5)</f>
        <v>21478</v>
      </c>
      <c r="E46" s="106">
        <f>SUM(D4:D10,D14,D15,D16,D17,D18,D24,D31,D33)</f>
        <v>21478</v>
      </c>
    </row>
    <row r="47" spans="1:5">
      <c r="A47" s="138" t="s">
        <v>185</v>
      </c>
      <c r="B47" s="139"/>
      <c r="C47" s="67"/>
      <c r="D47" s="107">
        <f>SUM(D42:D43,D40,D39,D38,D37,D36,D34,D32,D30)</f>
        <v>20185</v>
      </c>
      <c r="E47" s="106">
        <f>SUM(D34:D43,D32,D30,D23,D25,D26,D27,D28,D29)</f>
        <v>36005</v>
      </c>
    </row>
    <row r="48" spans="1:5">
      <c r="A48" s="138" t="s">
        <v>182</v>
      </c>
      <c r="B48" s="139"/>
      <c r="C48" s="67"/>
      <c r="D48" s="107">
        <f>SUM(D11,D19)</f>
        <v>11500</v>
      </c>
      <c r="E48" s="107">
        <f>SUM(D11,D13,D19)</f>
        <v>11750</v>
      </c>
    </row>
    <row r="49" spans="1:5" ht="18" thickBot="1">
      <c r="A49" s="102"/>
      <c r="B49" s="68" t="s">
        <v>186</v>
      </c>
      <c r="C49" s="69"/>
      <c r="D49" s="111">
        <f>SUM(D46:D48)</f>
        <v>53163</v>
      </c>
      <c r="E49" s="112">
        <f>SUM(E46:E48)</f>
        <v>69233</v>
      </c>
    </row>
    <row r="50" spans="1:5" ht="17" thickBot="1">
      <c r="A50" s="59"/>
      <c r="B50" s="103" t="s">
        <v>79</v>
      </c>
      <c r="C50" s="70"/>
      <c r="D50" s="113">
        <f>D44-D49</f>
        <v>71070</v>
      </c>
      <c r="E50" s="114">
        <f>E44-E49</f>
        <v>55000</v>
      </c>
    </row>
    <row r="51" spans="1:5" ht="17" thickBot="1">
      <c r="A51" s="71"/>
      <c r="B51" s="104"/>
      <c r="C51" s="72"/>
      <c r="D51" s="105"/>
      <c r="E51" s="72"/>
    </row>
  </sheetData>
  <mergeCells count="5">
    <mergeCell ref="A46:B46"/>
    <mergeCell ref="A47:B47"/>
    <mergeCell ref="A48:B48"/>
    <mergeCell ref="A1:E1"/>
    <mergeCell ref="G3:J7"/>
  </mergeCells>
  <hyperlinks>
    <hyperlink ref="B33" r:id="rId1" tooltip="wiktionary:Purity" display="https://en.wiktionary.org/wiki/Purity" xr:uid="{DB0E018A-8592-5749-8585-5009689DAEFD}"/>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Staffing or Partial</vt:lpstr>
      <vt:lpstr>Technology or Multiple Parishes</vt:lpstr>
      <vt:lpstr>Construction or Over Cap</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Heather Melton</dc:creator>
  <cp:lastModifiedBy>Heather Melton</cp:lastModifiedBy>
  <dcterms:created xsi:type="dcterms:W3CDTF">2018-07-30T21:33:52Z</dcterms:created>
  <dcterms:modified xsi:type="dcterms:W3CDTF">2024-07-30T17:22:36Z</dcterms:modified>
</cp:coreProperties>
</file>